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illyMurray/Desktop/Field Spaniel/HEALTH/"/>
    </mc:Choice>
  </mc:AlternateContent>
  <bookViews>
    <workbookView xWindow="0" yWindow="0" windowWidth="25600" windowHeight="16000" tabRatio="500"/>
  </bookViews>
  <sheets>
    <sheet name="REPORT" sheetId="35" r:id="rId1"/>
    <sheet name="Main List" sheetId="2" r:id="rId2"/>
    <sheet name="BITCH" sheetId="32" r:id="rId3"/>
    <sheet name="MALE" sheetId="33" r:id="rId4"/>
    <sheet name="BREEDER ONLY" sheetId="31" r:id="rId5"/>
    <sheet name="LOST -SERIOUS" sheetId="34" r:id="rId6"/>
    <sheet name="a" sheetId="11" r:id="rId7"/>
    <sheet name="b" sheetId="3" r:id="rId8"/>
    <sheet name="c" sheetId="8" r:id="rId9"/>
    <sheet name="d" sheetId="9" r:id="rId10"/>
    <sheet name="e" sheetId="10" r:id="rId11"/>
    <sheet name="f" sheetId="12" r:id="rId12"/>
    <sheet name="g" sheetId="13" r:id="rId13"/>
    <sheet name="h" sheetId="14" r:id="rId14"/>
    <sheet name="i" sheetId="7" r:id="rId15"/>
    <sheet name="j" sheetId="15" r:id="rId16"/>
    <sheet name="k" sheetId="17" r:id="rId17"/>
    <sheet name="l" sheetId="18" r:id="rId18"/>
    <sheet name="m" sheetId="19" r:id="rId19"/>
    <sheet name="n" sheetId="21" r:id="rId20"/>
    <sheet name="O bitches" sheetId="22" r:id="rId21"/>
    <sheet name="P Male" sheetId="20" r:id="rId22"/>
    <sheet name="8a Breeders" sheetId="16" r:id="rId23"/>
    <sheet name="Neutered" sheetId="26" r:id="rId24"/>
  </sheets>
  <definedNames>
    <definedName name="_xlnm.Print_Area" localSheetId="22">'8a Breeders'!$A$1:$S$27</definedName>
    <definedName name="_xlnm.Print_Area" localSheetId="6">a!$A$1:$H$37</definedName>
    <definedName name="_xlnm.Print_Area" localSheetId="9">d!$A$1:$I$37</definedName>
    <definedName name="_xlnm.Print_Area" localSheetId="11">f!$A$1:$I$37</definedName>
    <definedName name="_xlnm.Print_Area" localSheetId="14">i!$A$1:$H$37</definedName>
    <definedName name="_xlnm.Print_Area" localSheetId="18">m!$A$1:$I$37</definedName>
    <definedName name="_xlnm.Print_Area" localSheetId="1">'Main List'!$A$1:$I$24</definedName>
    <definedName name="_xlnm.Print_Area" localSheetId="23">Neutered!$A$1:$H$35</definedName>
    <definedName name="_xlnm.Print_Area" localSheetId="0">REPORT!$A$1:$D$99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35" l="1"/>
  <c r="C29" i="35"/>
  <c r="C28" i="35"/>
  <c r="C27" i="35"/>
  <c r="C23" i="35"/>
  <c r="C25" i="35"/>
  <c r="C22" i="35"/>
  <c r="C18" i="35"/>
  <c r="C17" i="35"/>
  <c r="C24" i="35"/>
  <c r="C16" i="35"/>
  <c r="R27" i="16"/>
  <c r="R9" i="31"/>
  <c r="Q27" i="16"/>
  <c r="Q9" i="31"/>
  <c r="R11" i="31"/>
  <c r="R15" i="31"/>
  <c r="O27" i="16"/>
  <c r="O8" i="31"/>
  <c r="P27" i="16"/>
  <c r="P8" i="31"/>
  <c r="P11" i="31"/>
  <c r="P15" i="31"/>
  <c r="K27" i="16"/>
  <c r="K7" i="31"/>
  <c r="J27" i="16"/>
  <c r="J7" i="31"/>
  <c r="K11" i="31"/>
  <c r="I27" i="16"/>
  <c r="I7" i="31"/>
  <c r="H27" i="16"/>
  <c r="H7" i="31"/>
  <c r="I11" i="31"/>
  <c r="G27" i="16"/>
  <c r="G6" i="31"/>
  <c r="F27" i="16"/>
  <c r="F6" i="31"/>
  <c r="G11" i="31"/>
  <c r="E27" i="16"/>
  <c r="E6" i="31"/>
  <c r="D27" i="16"/>
  <c r="D6" i="31"/>
  <c r="E11" i="31"/>
  <c r="C27" i="16"/>
  <c r="C6" i="31"/>
  <c r="B27" i="16"/>
  <c r="B6" i="31"/>
  <c r="C11" i="31"/>
  <c r="G17" i="26"/>
  <c r="G33" i="26"/>
  <c r="D33" i="26"/>
  <c r="C17" i="26"/>
  <c r="C34" i="26"/>
  <c r="H38" i="26"/>
  <c r="H39" i="26"/>
  <c r="C21" i="35"/>
  <c r="C20" i="35"/>
  <c r="C19" i="35"/>
  <c r="F34" i="26"/>
  <c r="E34" i="26"/>
  <c r="F18" i="26"/>
  <c r="E18" i="26"/>
  <c r="E17" i="26"/>
  <c r="F17" i="26"/>
  <c r="F33" i="26"/>
  <c r="E33" i="26"/>
  <c r="G22" i="2"/>
  <c r="F22" i="2"/>
  <c r="C17" i="34"/>
  <c r="E35" i="10"/>
  <c r="E10" i="2"/>
  <c r="E35" i="11"/>
  <c r="E6" i="2"/>
  <c r="E35" i="3"/>
  <c r="E7" i="2"/>
  <c r="E35" i="8"/>
  <c r="E8" i="2"/>
  <c r="E35" i="9"/>
  <c r="E9" i="2"/>
  <c r="E35" i="12"/>
  <c r="E11" i="2"/>
  <c r="E35" i="13"/>
  <c r="E12" i="2"/>
  <c r="E35" i="14"/>
  <c r="E13" i="2"/>
  <c r="E35" i="7"/>
  <c r="E14" i="2"/>
  <c r="E35" i="15"/>
  <c r="E15" i="2"/>
  <c r="E35" i="17"/>
  <c r="E16" i="2"/>
  <c r="E35" i="18"/>
  <c r="E17" i="2"/>
  <c r="L35" i="18"/>
  <c r="E18" i="2"/>
  <c r="E35" i="19"/>
  <c r="E19" i="2"/>
  <c r="E35" i="21"/>
  <c r="E20" i="2"/>
  <c r="E22" i="2"/>
  <c r="D35" i="10"/>
  <c r="D10" i="2"/>
  <c r="D35" i="11"/>
  <c r="D6" i="2"/>
  <c r="D35" i="3"/>
  <c r="D7" i="2"/>
  <c r="D35" i="8"/>
  <c r="D8" i="2"/>
  <c r="D35" i="9"/>
  <c r="D9" i="2"/>
  <c r="D35" i="12"/>
  <c r="D11" i="2"/>
  <c r="D35" i="13"/>
  <c r="D12" i="2"/>
  <c r="D35" i="14"/>
  <c r="D13" i="2"/>
  <c r="D35" i="7"/>
  <c r="D14" i="2"/>
  <c r="D35" i="15"/>
  <c r="D15" i="2"/>
  <c r="D35" i="17"/>
  <c r="D16" i="2"/>
  <c r="D35" i="18"/>
  <c r="D17" i="2"/>
  <c r="K35" i="18"/>
  <c r="D18" i="2"/>
  <c r="D35" i="19"/>
  <c r="D19" i="2"/>
  <c r="D35" i="21"/>
  <c r="D20" i="2"/>
  <c r="D22" i="2"/>
  <c r="D23" i="2"/>
  <c r="D28" i="20"/>
  <c r="B28" i="20"/>
  <c r="C28" i="20"/>
  <c r="B30" i="20"/>
  <c r="B27" i="22"/>
  <c r="C27" i="22"/>
  <c r="D27" i="22"/>
  <c r="B29" i="22"/>
  <c r="G35" i="13"/>
  <c r="F35" i="13"/>
  <c r="F37" i="13"/>
  <c r="D37" i="13"/>
  <c r="C35" i="13"/>
  <c r="B35" i="13"/>
  <c r="B37" i="13"/>
  <c r="G35" i="12"/>
  <c r="F35" i="12"/>
  <c r="F37" i="12"/>
  <c r="D37" i="12"/>
  <c r="C35" i="12"/>
  <c r="B35" i="12"/>
  <c r="B37" i="12"/>
  <c r="G35" i="10"/>
  <c r="F35" i="10"/>
  <c r="F37" i="10"/>
  <c r="D37" i="10"/>
  <c r="C35" i="10"/>
  <c r="B35" i="10"/>
  <c r="B37" i="10"/>
  <c r="G35" i="9"/>
  <c r="F35" i="9"/>
  <c r="F37" i="9"/>
  <c r="D37" i="9"/>
  <c r="C35" i="9"/>
  <c r="B35" i="9"/>
  <c r="B37" i="9"/>
  <c r="G35" i="8"/>
  <c r="F35" i="8"/>
  <c r="F37" i="8"/>
  <c r="D37" i="8"/>
  <c r="C35" i="8"/>
  <c r="B35" i="8"/>
  <c r="B37" i="8"/>
  <c r="G35" i="3"/>
  <c r="F35" i="3"/>
  <c r="F37" i="3"/>
  <c r="D37" i="3"/>
  <c r="C35" i="3"/>
  <c r="B35" i="3"/>
  <c r="B37" i="3"/>
  <c r="G35" i="21"/>
  <c r="F35" i="21"/>
  <c r="F37" i="21"/>
  <c r="D37" i="21"/>
  <c r="C35" i="21"/>
  <c r="B35" i="21"/>
  <c r="B37" i="21"/>
  <c r="G35" i="19"/>
  <c r="F35" i="19"/>
  <c r="F37" i="19"/>
  <c r="C35" i="19"/>
  <c r="B35" i="19"/>
  <c r="B37" i="19"/>
  <c r="D37" i="19"/>
  <c r="G35" i="18"/>
  <c r="F35" i="18"/>
  <c r="F37" i="18"/>
  <c r="D37" i="18"/>
  <c r="C35" i="18"/>
  <c r="B35" i="18"/>
  <c r="B37" i="18"/>
  <c r="G35" i="17"/>
  <c r="F35" i="17"/>
  <c r="F37" i="17"/>
  <c r="D37" i="17"/>
  <c r="C35" i="17"/>
  <c r="B35" i="17"/>
  <c r="B37" i="17"/>
  <c r="G35" i="15"/>
  <c r="F35" i="15"/>
  <c r="F37" i="15"/>
  <c r="D37" i="15"/>
  <c r="C35" i="15"/>
  <c r="B35" i="15"/>
  <c r="B37" i="15"/>
  <c r="G35" i="7"/>
  <c r="F35" i="7"/>
  <c r="F37" i="7"/>
  <c r="D37" i="7"/>
  <c r="C35" i="7"/>
  <c r="B35" i="7"/>
  <c r="B37" i="7"/>
  <c r="G35" i="14"/>
  <c r="F35" i="14"/>
  <c r="F37" i="14"/>
  <c r="C35" i="14"/>
  <c r="B35" i="14"/>
  <c r="B37" i="14"/>
  <c r="D37" i="14"/>
  <c r="G35" i="11"/>
  <c r="F35" i="11"/>
  <c r="F37" i="11"/>
  <c r="D37" i="11"/>
  <c r="C35" i="11"/>
  <c r="B35" i="11"/>
  <c r="B37" i="11"/>
  <c r="C4" i="20"/>
  <c r="D5" i="32"/>
  <c r="C5" i="32"/>
  <c r="C5" i="33"/>
  <c r="D5" i="33"/>
  <c r="J19" i="11"/>
  <c r="C17" i="2"/>
  <c r="B17" i="2"/>
  <c r="R4" i="16"/>
  <c r="Q4" i="16"/>
  <c r="Q3" i="16"/>
  <c r="C4" i="12"/>
  <c r="B4" i="12"/>
  <c r="D3" i="12"/>
  <c r="B3" i="12"/>
  <c r="B3" i="20"/>
  <c r="H35" i="11"/>
  <c r="I6" i="2"/>
  <c r="B20" i="2"/>
  <c r="C20" i="2"/>
  <c r="H20" i="2"/>
  <c r="B19" i="2"/>
  <c r="C19" i="2"/>
  <c r="H19" i="2"/>
  <c r="I35" i="18"/>
  <c r="B18" i="2"/>
  <c r="J35" i="18"/>
  <c r="C18" i="2"/>
  <c r="H18" i="2"/>
  <c r="H17" i="2"/>
  <c r="B16" i="2"/>
  <c r="C16" i="2"/>
  <c r="H16" i="2"/>
  <c r="B15" i="2"/>
  <c r="C15" i="2"/>
  <c r="H15" i="2"/>
  <c r="B14" i="2"/>
  <c r="C14" i="2"/>
  <c r="H14" i="2"/>
  <c r="B13" i="2"/>
  <c r="C13" i="2"/>
  <c r="H13" i="2"/>
  <c r="B12" i="2"/>
  <c r="C12" i="2"/>
  <c r="H12" i="2"/>
  <c r="C11" i="2"/>
  <c r="B11" i="2"/>
  <c r="H11" i="2"/>
  <c r="C10" i="2"/>
  <c r="B10" i="2"/>
  <c r="H10" i="2"/>
  <c r="C9" i="2"/>
  <c r="B9" i="2"/>
  <c r="H9" i="2"/>
  <c r="C8" i="2"/>
  <c r="B8" i="2"/>
  <c r="H8" i="2"/>
  <c r="C7" i="2"/>
  <c r="B7" i="2"/>
  <c r="H7" i="2"/>
  <c r="C6" i="2"/>
  <c r="B6" i="2"/>
  <c r="H6" i="2"/>
  <c r="G4" i="16"/>
  <c r="F4" i="16"/>
  <c r="F3" i="16"/>
  <c r="D3" i="16"/>
  <c r="B3" i="16"/>
  <c r="B3" i="22"/>
  <c r="F3" i="14"/>
  <c r="G4" i="14"/>
  <c r="F4" i="14"/>
  <c r="E4" i="14"/>
  <c r="D4" i="14"/>
  <c r="C4" i="14"/>
  <c r="B4" i="14"/>
  <c r="D3" i="14"/>
  <c r="B3" i="14"/>
  <c r="E4" i="13"/>
  <c r="D4" i="13"/>
  <c r="B3" i="13"/>
  <c r="D3" i="13"/>
  <c r="C4" i="13"/>
  <c r="B4" i="13"/>
  <c r="D3" i="11"/>
  <c r="D4" i="11"/>
  <c r="E4" i="11"/>
  <c r="N27" i="16"/>
  <c r="N7" i="31"/>
  <c r="M27" i="16"/>
  <c r="M7" i="31"/>
  <c r="L27" i="16"/>
  <c r="L7" i="31"/>
  <c r="A8" i="16"/>
  <c r="A7" i="16"/>
  <c r="A6" i="16"/>
  <c r="A5" i="16"/>
  <c r="P4" i="16"/>
  <c r="O4" i="16"/>
  <c r="O3" i="16"/>
  <c r="K4" i="16"/>
  <c r="J4" i="16"/>
  <c r="J3" i="16"/>
  <c r="L4" i="16"/>
  <c r="L3" i="16"/>
  <c r="I4" i="16"/>
  <c r="H4" i="16"/>
  <c r="E4" i="16"/>
  <c r="D4" i="16"/>
  <c r="H3" i="16"/>
  <c r="A7" i="22"/>
  <c r="A6" i="22"/>
  <c r="A5" i="22"/>
  <c r="G6" i="2"/>
  <c r="F6" i="2"/>
  <c r="A4" i="16"/>
  <c r="A3" i="16"/>
  <c r="A1" i="34"/>
  <c r="F28" i="20"/>
  <c r="F6" i="33"/>
  <c r="E28" i="20"/>
  <c r="E6" i="33"/>
  <c r="B5" i="33"/>
  <c r="A5" i="20"/>
  <c r="A4" i="20"/>
  <c r="A3" i="20"/>
  <c r="F4" i="20"/>
  <c r="E4" i="20"/>
  <c r="E3" i="20"/>
  <c r="B4" i="20"/>
  <c r="A1" i="33"/>
  <c r="G27" i="22"/>
  <c r="G7" i="32"/>
  <c r="F27" i="22"/>
  <c r="F7" i="32"/>
  <c r="E6" i="32"/>
  <c r="B4" i="22"/>
  <c r="F3" i="22"/>
  <c r="E4" i="22"/>
  <c r="E27" i="22"/>
  <c r="B5" i="32"/>
  <c r="A1" i="32"/>
  <c r="A1" i="31"/>
  <c r="A1" i="16"/>
  <c r="A1" i="20"/>
  <c r="A1" i="22"/>
  <c r="A1" i="21"/>
  <c r="A1" i="19"/>
  <c r="A1" i="18"/>
  <c r="A1" i="17"/>
  <c r="A1" i="15"/>
  <c r="A1" i="7"/>
  <c r="A1" i="14"/>
  <c r="A1" i="13"/>
  <c r="A1" i="12"/>
  <c r="A1" i="10"/>
  <c r="A1" i="9"/>
  <c r="A1" i="8"/>
  <c r="A1" i="3"/>
  <c r="A1" i="11"/>
  <c r="H35" i="21"/>
  <c r="I20" i="2"/>
  <c r="G20" i="2"/>
  <c r="F20" i="2"/>
  <c r="H35" i="19"/>
  <c r="I19" i="2"/>
  <c r="G19" i="2"/>
  <c r="F19" i="2"/>
  <c r="H35" i="18"/>
  <c r="I18" i="2"/>
  <c r="N35" i="18"/>
  <c r="G18" i="2"/>
  <c r="M35" i="18"/>
  <c r="F18" i="2"/>
  <c r="I17" i="2"/>
  <c r="G17" i="2"/>
  <c r="F17" i="2"/>
  <c r="H35" i="17"/>
  <c r="I16" i="2"/>
  <c r="G16" i="2"/>
  <c r="F16" i="2"/>
  <c r="H35" i="15"/>
  <c r="I15" i="2"/>
  <c r="G15" i="2"/>
  <c r="F15" i="2"/>
  <c r="H35" i="7"/>
  <c r="I14" i="2"/>
  <c r="G14" i="2"/>
  <c r="F14" i="2"/>
  <c r="H35" i="14"/>
  <c r="I13" i="2"/>
  <c r="G13" i="2"/>
  <c r="F13" i="2"/>
  <c r="H35" i="13"/>
  <c r="I12" i="2"/>
  <c r="G12" i="2"/>
  <c r="F12" i="2"/>
  <c r="H35" i="12"/>
  <c r="I11" i="2"/>
  <c r="G11" i="2"/>
  <c r="F11" i="2"/>
  <c r="H35" i="10"/>
  <c r="I10" i="2"/>
  <c r="G10" i="2"/>
  <c r="F10" i="2"/>
  <c r="H35" i="9"/>
  <c r="I9" i="2"/>
  <c r="G9" i="2"/>
  <c r="F9" i="2"/>
  <c r="H35" i="8"/>
  <c r="I8" i="2"/>
  <c r="G8" i="2"/>
  <c r="F8" i="2"/>
  <c r="H35" i="3"/>
  <c r="I7" i="2"/>
  <c r="G7" i="2"/>
  <c r="F7" i="2"/>
  <c r="A5" i="21"/>
  <c r="A4" i="22"/>
  <c r="G4" i="21"/>
  <c r="F4" i="21"/>
  <c r="E4" i="21"/>
  <c r="D4" i="21"/>
  <c r="C4" i="21"/>
  <c r="B4" i="21"/>
  <c r="A4" i="21"/>
  <c r="H3" i="21"/>
  <c r="D3" i="21"/>
  <c r="B3" i="21"/>
  <c r="F3" i="21"/>
  <c r="A5" i="19"/>
  <c r="I3" i="18"/>
  <c r="A6" i="18"/>
  <c r="A5" i="17"/>
  <c r="G4" i="19"/>
  <c r="F4" i="19"/>
  <c r="E4" i="19"/>
  <c r="D4" i="19"/>
  <c r="C4" i="19"/>
  <c r="B4" i="19"/>
  <c r="A4" i="19"/>
  <c r="H3" i="19"/>
  <c r="D3" i="19"/>
  <c r="B3" i="19"/>
  <c r="F3" i="19"/>
  <c r="G5" i="18"/>
  <c r="F5" i="18"/>
  <c r="E5" i="18"/>
  <c r="D5" i="18"/>
  <c r="C5" i="18"/>
  <c r="B5" i="18"/>
  <c r="A5" i="18"/>
  <c r="H4" i="18"/>
  <c r="D4" i="18"/>
  <c r="B4" i="18"/>
  <c r="F4" i="18"/>
  <c r="G4" i="17"/>
  <c r="F4" i="17"/>
  <c r="E4" i="17"/>
  <c r="D4" i="17"/>
  <c r="C4" i="17"/>
  <c r="B4" i="17"/>
  <c r="A4" i="17"/>
  <c r="H3" i="17"/>
  <c r="D3" i="17"/>
  <c r="B3" i="17"/>
  <c r="F3" i="17"/>
  <c r="A5" i="15"/>
  <c r="A5" i="7"/>
  <c r="A5" i="14"/>
  <c r="A5" i="13"/>
  <c r="A5" i="12"/>
  <c r="C4" i="16"/>
  <c r="B4" i="16"/>
  <c r="G4" i="15"/>
  <c r="F4" i="15"/>
  <c r="E4" i="15"/>
  <c r="D4" i="15"/>
  <c r="C4" i="15"/>
  <c r="B4" i="15"/>
  <c r="A4" i="15"/>
  <c r="H3" i="15"/>
  <c r="D3" i="15"/>
  <c r="B3" i="15"/>
  <c r="F3" i="15"/>
  <c r="A5" i="10"/>
  <c r="A5" i="9"/>
  <c r="A5" i="8"/>
  <c r="A5" i="3"/>
  <c r="A5" i="11"/>
  <c r="G4" i="11"/>
  <c r="F4" i="11"/>
  <c r="C4" i="11"/>
  <c r="B4" i="11"/>
  <c r="A4" i="11"/>
  <c r="H3" i="11"/>
  <c r="B3" i="11"/>
  <c r="F3" i="11"/>
  <c r="G4" i="10"/>
  <c r="F4" i="10"/>
  <c r="E4" i="10"/>
  <c r="D4" i="10"/>
  <c r="C4" i="10"/>
  <c r="B4" i="10"/>
  <c r="A4" i="10"/>
  <c r="H3" i="10"/>
  <c r="D3" i="10"/>
  <c r="B3" i="10"/>
  <c r="F3" i="10"/>
  <c r="G4" i="9"/>
  <c r="F4" i="9"/>
  <c r="E4" i="9"/>
  <c r="D4" i="9"/>
  <c r="C4" i="9"/>
  <c r="B4" i="9"/>
  <c r="A4" i="9"/>
  <c r="H3" i="9"/>
  <c r="D3" i="9"/>
  <c r="B3" i="9"/>
  <c r="F3" i="9"/>
  <c r="G4" i="8"/>
  <c r="F4" i="8"/>
  <c r="E4" i="8"/>
  <c r="D4" i="8"/>
  <c r="C4" i="8"/>
  <c r="B4" i="8"/>
  <c r="A4" i="8"/>
  <c r="H3" i="8"/>
  <c r="D3" i="8"/>
  <c r="B3" i="8"/>
  <c r="F3" i="8"/>
  <c r="G4" i="3"/>
  <c r="F4" i="3"/>
  <c r="E4" i="3"/>
  <c r="D4" i="3"/>
  <c r="C4" i="3"/>
  <c r="B4" i="3"/>
  <c r="A4" i="3"/>
  <c r="H3" i="3"/>
  <c r="D3" i="3"/>
  <c r="B3" i="3"/>
  <c r="F3" i="3"/>
  <c r="H3" i="7"/>
  <c r="G4" i="7"/>
  <c r="F4" i="7"/>
  <c r="F3" i="7"/>
  <c r="E4" i="7"/>
  <c r="D4" i="7"/>
  <c r="D3" i="7"/>
  <c r="C4" i="7"/>
  <c r="B4" i="7"/>
  <c r="B3" i="7"/>
  <c r="A4" i="7"/>
</calcChain>
</file>

<file path=xl/comments1.xml><?xml version="1.0" encoding="utf-8"?>
<comments xmlns="http://schemas.openxmlformats.org/spreadsheetml/2006/main">
  <authors>
    <author>Gillian Murray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Believe sent out 190 Surveys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<sst xmlns="http://schemas.openxmlformats.org/spreadsheetml/2006/main" count="787" uniqueCount="201">
  <si>
    <t>Yes</t>
  </si>
  <si>
    <t>YES</t>
  </si>
  <si>
    <t>No</t>
  </si>
  <si>
    <t>MALE</t>
  </si>
  <si>
    <t>FEMALE</t>
  </si>
  <si>
    <t>NEUTERED/SPAYED</t>
  </si>
  <si>
    <t>AGE</t>
  </si>
  <si>
    <t>c.   Problems with Ears</t>
  </si>
  <si>
    <t>e.   Orthopaedic problems (joints, hip dysplatia, elbows ect.</t>
  </si>
  <si>
    <t>f.   Problems with Eyes</t>
  </si>
  <si>
    <t>g.  Urinary problems (cystitis, incontinence ect.)</t>
  </si>
  <si>
    <t>h.  Any form of cancer</t>
  </si>
  <si>
    <t>i.   Illnesses of the liver/pancreas</t>
  </si>
  <si>
    <t>k.   Has your Field Spaniel suffered with Benign Tumours</t>
  </si>
  <si>
    <t xml:space="preserve"> - if yes are you happy to complete a further questiionnaire</t>
  </si>
  <si>
    <t>Has this Field Spaniel had problems with any of the following?</t>
  </si>
  <si>
    <t>o.   Has your bitch been mated and failed produce</t>
  </si>
  <si>
    <t>BITICHES ONLY</t>
  </si>
  <si>
    <t>o.   Have you been advised of any reason for this by Veternary Profession</t>
  </si>
  <si>
    <t>MALE ONLY</t>
  </si>
  <si>
    <t>p.   If YES has any cause been determined</t>
  </si>
  <si>
    <t xml:space="preserve"> </t>
  </si>
  <si>
    <t>NO</t>
  </si>
  <si>
    <t>o.   If YES how many occasions</t>
  </si>
  <si>
    <t>FIELD SPANIEL SOCIETY HEALTH SURVEY 2017</t>
  </si>
  <si>
    <t>TOTAL Number of dogs</t>
  </si>
  <si>
    <t>a.   Adverse reactions to Anaesthetics</t>
  </si>
  <si>
    <t>b.   Any issues resulting in skin promlems</t>
  </si>
  <si>
    <t>d.   Gastro-intestinal (ie serious such as bloat olcerative Colitis</t>
  </si>
  <si>
    <t>j.   Heart problems (including young puppies and mature dogs)</t>
  </si>
  <si>
    <t>l.   Neurological problems (seizures ect)</t>
  </si>
  <si>
    <t xml:space="preserve">m.   Endocrine (ie hypothyroidism) </t>
  </si>
  <si>
    <t>n.   Any damage to a Field Spaniel with un-docked (full) tail</t>
  </si>
  <si>
    <t>p.   Have you encounter problems with fertility in your Field Spaniel males</t>
  </si>
  <si>
    <t>5.   Has this Field Spaniel had problems with any of the following?</t>
  </si>
  <si>
    <t>6.   Have you experienced serious problems with any other conditions</t>
  </si>
  <si>
    <t>7b.   Is there any other health problem not covered above, that you have has with Field Spaniel</t>
  </si>
  <si>
    <t>FREQUENCY</t>
  </si>
  <si>
    <t>HIPS</t>
  </si>
  <si>
    <t>ELBOWS</t>
  </si>
  <si>
    <t>4/3=7</t>
  </si>
  <si>
    <t>0/0</t>
  </si>
  <si>
    <t>End of tail often damaged</t>
  </si>
  <si>
    <t>7.   PLEASE ONLY ANSWER THE FOLLOWING QUESTIONS ONCE REGARDLESS OF HOW MANY SURVERY FORMS YOU COMPLETE</t>
  </si>
  <si>
    <t>7a.   If you any lost a Field Spaniel in the past five years, what was the cause of death</t>
  </si>
  <si>
    <t>8. BREEDERS AND MEMBERS PLANING TO BREED ONLY</t>
  </si>
  <si>
    <t>ELBOW</t>
  </si>
  <si>
    <t>Yearly</t>
  </si>
  <si>
    <t>If YES how many times</t>
  </si>
  <si>
    <t>Advised of any reason</t>
  </si>
  <si>
    <t>BITCHES ONLY</t>
  </si>
  <si>
    <t>IF YES has cause been determined</t>
  </si>
  <si>
    <t>A</t>
  </si>
  <si>
    <t>B</t>
  </si>
  <si>
    <t>C</t>
  </si>
  <si>
    <t>DOG 1</t>
  </si>
  <si>
    <t>QUESTION</t>
  </si>
  <si>
    <t>SEX</t>
  </si>
  <si>
    <t>FEMALE ONLY QUESTION</t>
  </si>
  <si>
    <t>D</t>
  </si>
  <si>
    <t>LITTERS EYES</t>
  </si>
  <si>
    <t>Heart my vet</t>
  </si>
  <si>
    <t>DOG 2</t>
  </si>
  <si>
    <t>ON DOG 2 SURVEY</t>
  </si>
  <si>
    <t>MALE ONLY QUESTION</t>
  </si>
  <si>
    <t>DOG 3</t>
  </si>
  <si>
    <t xml:space="preserve">DOG 3 </t>
  </si>
  <si>
    <t>But still waiting on a season 22 months</t>
  </si>
  <si>
    <t>PUPPIES HEART</t>
  </si>
  <si>
    <t>HEARTS (OTHER)</t>
  </si>
  <si>
    <t>EYES (OTHER)</t>
  </si>
  <si>
    <t>DOG 4</t>
  </si>
  <si>
    <t>ON DOG 4 SURVEY</t>
  </si>
  <si>
    <t>Old age</t>
  </si>
  <si>
    <t>DOG 5</t>
  </si>
  <si>
    <t>DOG 6</t>
  </si>
  <si>
    <t>DOG 7</t>
  </si>
  <si>
    <t>DOG 8</t>
  </si>
  <si>
    <t xml:space="preserve">DOG 7 </t>
  </si>
  <si>
    <t>DOCKED</t>
  </si>
  <si>
    <t>before mating</t>
  </si>
  <si>
    <t>E</t>
  </si>
  <si>
    <t>Post Natal deaths in young puppies</t>
  </si>
  <si>
    <t>DOG 9</t>
  </si>
  <si>
    <t>N/A</t>
  </si>
  <si>
    <t xml:space="preserve">DOG 9 </t>
  </si>
  <si>
    <t>DOG 10</t>
  </si>
  <si>
    <t>Neutered</t>
  </si>
  <si>
    <t>DOG 11</t>
  </si>
  <si>
    <t>DOG 12</t>
  </si>
  <si>
    <t>DOG 13</t>
  </si>
  <si>
    <t>DOG 14</t>
  </si>
  <si>
    <t>Colitis</t>
  </si>
  <si>
    <t>ON DOG 14 SURVEY</t>
  </si>
  <si>
    <t>Bone Cancer</t>
  </si>
  <si>
    <t>DOG 15</t>
  </si>
  <si>
    <t>DOG 16</t>
  </si>
  <si>
    <t>Only when he has had fleas</t>
  </si>
  <si>
    <t>Bloat when he was 3 years old</t>
  </si>
  <si>
    <t>DOG 17</t>
  </si>
  <si>
    <t>All confirmed benign.  Large one on upper right leg and three others smaller ones</t>
  </si>
  <si>
    <t>ON DOG 17 SURVEY</t>
  </si>
  <si>
    <t>Recently had 6 teeth removed following descaling</t>
  </si>
  <si>
    <t>DOG 18</t>
  </si>
  <si>
    <t>Spine injury after jumping onto a table that collapsed</t>
  </si>
  <si>
    <t>Tail tip bleeds frequently wags a lot in the house or caught on brambles</t>
  </si>
  <si>
    <t>DOG 19</t>
  </si>
  <si>
    <t>DOG 20</t>
  </si>
  <si>
    <t>Hip Dysplasia with total score 35</t>
  </si>
  <si>
    <t>Loose eyes lids which became infected from time to time</t>
  </si>
  <si>
    <t>3 in total</t>
  </si>
  <si>
    <t>Heart checked by vet</t>
  </si>
  <si>
    <t>DOG 21</t>
  </si>
  <si>
    <t>ON DOG 21 SURVEY</t>
  </si>
  <si>
    <t>Liver cancer at age 12 years</t>
  </si>
  <si>
    <t>DOG 22</t>
  </si>
  <si>
    <t>End of tail often bleeds</t>
  </si>
  <si>
    <t>DOG 23</t>
  </si>
  <si>
    <t>Mammary Tumours even from Bitches Bred from</t>
  </si>
  <si>
    <t>DOG 24</t>
  </si>
  <si>
    <t>Only sensitive stomach. ND Chicken in Diet form 8 weeks - when purchased</t>
  </si>
  <si>
    <t>ON DOG 23 SURVEY</t>
  </si>
  <si>
    <t>11 Year old male form Heart Failure</t>
  </si>
  <si>
    <t>13 Year old bitch from seizures</t>
  </si>
  <si>
    <t>Fertility test at eight Years age</t>
  </si>
  <si>
    <t>DOG 25</t>
  </si>
  <si>
    <t>At 13 Years only P.T.S</t>
  </si>
  <si>
    <t xml:space="preserve">MALE </t>
  </si>
  <si>
    <t>Repeated splits to end of tail for first 20 months</t>
  </si>
  <si>
    <t>No comment</t>
  </si>
  <si>
    <t xml:space="preserve">  </t>
  </si>
  <si>
    <t>14 question x 25 dogs = 350</t>
  </si>
  <si>
    <t>Number of Dogs</t>
  </si>
  <si>
    <t>Minimum age (years)</t>
  </si>
  <si>
    <t>Maximum age (years)</t>
  </si>
  <si>
    <t>Heart Failure - 11 Years</t>
  </si>
  <si>
    <t>Seizures - 13 Years</t>
  </si>
  <si>
    <t xml:space="preserve">Lost of a Field Spaniel in the past Five years - causes/reasons </t>
  </si>
  <si>
    <t>Liver Cancer - 12 years</t>
  </si>
  <si>
    <t>DOG</t>
  </si>
  <si>
    <r>
      <t xml:space="preserve">a.   Do you have your Fields </t>
    </r>
    <r>
      <rPr>
        <b/>
        <sz val="11"/>
        <color theme="1"/>
        <rFont val="Arial"/>
        <family val="2"/>
      </rPr>
      <t xml:space="preserve">Hip </t>
    </r>
    <r>
      <rPr>
        <sz val="11"/>
        <color theme="1"/>
        <rFont val="Arial"/>
        <family val="2"/>
      </rPr>
      <t>scored/</t>
    </r>
    <r>
      <rPr>
        <b/>
        <sz val="11"/>
        <color theme="1"/>
        <rFont val="Arial"/>
        <family val="2"/>
      </rPr>
      <t xml:space="preserve">Elbow </t>
    </r>
    <r>
      <rPr>
        <sz val="11"/>
        <color theme="1"/>
        <rFont val="Arial"/>
        <family val="2"/>
      </rPr>
      <t>Scored</t>
    </r>
  </si>
  <si>
    <r>
      <t xml:space="preserve">b.   Do you test your Field for any </t>
    </r>
    <r>
      <rPr>
        <b/>
        <sz val="11"/>
        <color theme="1"/>
        <rFont val="Arial"/>
        <family val="2"/>
      </rPr>
      <t>other</t>
    </r>
    <r>
      <rPr>
        <sz val="11"/>
        <color theme="1"/>
        <rFont val="Arial"/>
        <family val="2"/>
      </rPr>
      <t xml:space="preserve"> conditions If yes state test/</t>
    </r>
    <r>
      <rPr>
        <b/>
        <sz val="11"/>
        <color theme="1"/>
        <rFont val="Arial"/>
        <family val="2"/>
      </rPr>
      <t>frequency</t>
    </r>
  </si>
  <si>
    <r>
      <t xml:space="preserve">c.   Is it your practice to have your puppies </t>
    </r>
    <r>
      <rPr>
        <b/>
        <sz val="11"/>
        <color theme="1"/>
        <rFont val="Arial"/>
        <family val="2"/>
      </rPr>
      <t xml:space="preserve">hearts </t>
    </r>
    <r>
      <rPr>
        <sz val="11"/>
        <color theme="1"/>
        <rFont val="Arial"/>
        <family val="2"/>
      </rPr>
      <t>checked before sale</t>
    </r>
  </si>
  <si>
    <r>
      <t xml:space="preserve">d.   Is it your practice to have your litters </t>
    </r>
    <r>
      <rPr>
        <b/>
        <sz val="11"/>
        <color theme="1"/>
        <rFont val="Arial"/>
        <family val="2"/>
      </rPr>
      <t xml:space="preserve">eye </t>
    </r>
    <r>
      <rPr>
        <sz val="11"/>
        <color theme="1"/>
        <rFont val="Arial"/>
        <family val="2"/>
      </rPr>
      <t>screened</t>
    </r>
  </si>
  <si>
    <r>
      <t xml:space="preserve">e.   Are there any health </t>
    </r>
    <r>
      <rPr>
        <b/>
        <sz val="11"/>
        <color theme="1"/>
        <rFont val="Arial"/>
        <family val="2"/>
      </rPr>
      <t>problems</t>
    </r>
    <r>
      <rPr>
        <sz val="11"/>
        <color theme="1"/>
        <rFont val="Arial"/>
        <family val="2"/>
      </rPr>
      <t xml:space="preserve"> regarding breeding that you would like Health Sub Committee to address</t>
    </r>
  </si>
  <si>
    <t>7/7=14</t>
  </si>
  <si>
    <t>Response rate was only 13%</t>
  </si>
  <si>
    <t>BITCHES</t>
  </si>
  <si>
    <t>b.   Any issues resulting in skin problems</t>
  </si>
  <si>
    <t>d.   Gastro-intestinal (i.e. serious such as bloat ulcerative Colitis</t>
  </si>
  <si>
    <t>e.   Orthopaedic problems (joints, hip dysplasia, elbows etc..</t>
  </si>
  <si>
    <t>g.  Urinary problems (cystitis, incontinence etc..)</t>
  </si>
  <si>
    <t>I.   Illnesses of the liver/pancreas</t>
  </si>
  <si>
    <t>l.   Neurological problems (seizures etc.)</t>
  </si>
  <si>
    <t>Female Neutered</t>
  </si>
  <si>
    <t>Female Not Neutered</t>
  </si>
  <si>
    <t>Male Neutered</t>
  </si>
  <si>
    <t>Male Not Neutered</t>
  </si>
  <si>
    <t>Tumour in back of his throat</t>
  </si>
  <si>
    <t>%</t>
  </si>
  <si>
    <t>Reported problem on the 25 Health Surveys</t>
  </si>
  <si>
    <t xml:space="preserve">Male </t>
  </si>
  <si>
    <t>no answered</t>
  </si>
  <si>
    <t>Male N/A</t>
  </si>
  <si>
    <t>Written n/a</t>
  </si>
  <si>
    <t>Not ansered</t>
  </si>
  <si>
    <t>Mammary Tumours even from bitches bred from</t>
  </si>
  <si>
    <t>Puppies</t>
  </si>
  <si>
    <t>k.  Has your Field Spaniel suffered with Benign Tumours</t>
  </si>
  <si>
    <t xml:space="preserve">m.  Endocrine (i.e. hypothyroidism) </t>
  </si>
  <si>
    <t>FIELD SPANIEL HEALTH SURVEY 2017</t>
  </si>
  <si>
    <r>
      <t xml:space="preserve">Do you have your Fields </t>
    </r>
    <r>
      <rPr>
        <b/>
        <sz val="12"/>
        <color theme="1"/>
        <rFont val="Arial"/>
      </rPr>
      <t xml:space="preserve">Hip </t>
    </r>
    <r>
      <rPr>
        <sz val="12"/>
        <color theme="1"/>
        <rFont val="Arial"/>
      </rPr>
      <t>scored</t>
    </r>
  </si>
  <si>
    <r>
      <t xml:space="preserve">Do you have your Fields </t>
    </r>
    <r>
      <rPr>
        <b/>
        <sz val="12"/>
        <color theme="1"/>
        <rFont val="Arial"/>
      </rPr>
      <t xml:space="preserve">Hip Elbow </t>
    </r>
    <r>
      <rPr>
        <sz val="12"/>
        <color theme="1"/>
        <rFont val="Arial"/>
      </rPr>
      <t>Scored</t>
    </r>
  </si>
  <si>
    <r>
      <t xml:space="preserve">Do you have your Fields </t>
    </r>
    <r>
      <rPr>
        <b/>
        <sz val="12"/>
        <color theme="1"/>
        <rFont val="Arial"/>
      </rPr>
      <t>Heart</t>
    </r>
  </si>
  <si>
    <r>
      <t xml:space="preserve">Do you have your Fields </t>
    </r>
    <r>
      <rPr>
        <b/>
        <sz val="12"/>
        <color theme="1"/>
        <rFont val="Arial"/>
      </rPr>
      <t>Eyes</t>
    </r>
  </si>
  <si>
    <r>
      <t xml:space="preserve">Is it your practice to have your puppies </t>
    </r>
    <r>
      <rPr>
        <b/>
        <sz val="12"/>
        <color theme="1"/>
        <rFont val="Arial"/>
      </rPr>
      <t xml:space="preserve">hearts </t>
    </r>
    <r>
      <rPr>
        <sz val="12"/>
        <color theme="1"/>
        <rFont val="Arial"/>
      </rPr>
      <t>checked before sale</t>
    </r>
  </si>
  <si>
    <r>
      <t xml:space="preserve">Is it your practice to have your litters </t>
    </r>
    <r>
      <rPr>
        <b/>
        <sz val="12"/>
        <color theme="1"/>
        <rFont val="Arial"/>
      </rPr>
      <t xml:space="preserve">eye </t>
    </r>
    <r>
      <rPr>
        <sz val="12"/>
        <color theme="1"/>
        <rFont val="Arial"/>
      </rPr>
      <t>screened</t>
    </r>
  </si>
  <si>
    <t>Seasonal itching - probably grass allergy</t>
  </si>
  <si>
    <t>We had occasional cheesy smells.  This has gone since eliminating grain from his food</t>
  </si>
  <si>
    <t>Minor, but cleaned regularity, weekly if need be</t>
  </si>
  <si>
    <t>Bacterial infection of gut (at 10 months) has compromised his gut and I have to beware what he eats. (Infection treated with Antibiotics)</t>
  </si>
  <si>
    <t>Bloat in 2011 (5 yrs.)</t>
  </si>
  <si>
    <t>Possible not x-rayed yet</t>
  </si>
  <si>
    <t>Blood shot (in one eye) Fast developing cataract, Possible Glaucoma or Tumour behind eye</t>
  </si>
  <si>
    <t>Breeders and Members Planning to breed - 10 Surveys (5 Male &amp; 5 Female)</t>
  </si>
  <si>
    <t>Severe urine infection, treated with Antibiotics for 2 month</t>
  </si>
  <si>
    <t>Epittheal Top Lymphoma - Tumour on lower lip removed was maugnant and no treatment available following surgery.  She was 11 year old when diagnosed and had surgery</t>
  </si>
  <si>
    <t>Leaking mitral Value - Medication from 9 1/2 years</t>
  </si>
  <si>
    <t>Hypothyroidism diagnosed at 6 years and treated with Thyforon, very small dose daily</t>
  </si>
  <si>
    <t>Only where he's whipped it against objects</t>
  </si>
  <si>
    <t>Before I rehomed her - Not known</t>
  </si>
  <si>
    <t>written n/a</t>
  </si>
  <si>
    <t>3 X lifetime - Also Patella</t>
  </si>
  <si>
    <t>On 01-02-17 Rory - 14Years 8 Mths Tumour in back of his throat</t>
  </si>
  <si>
    <t>COMMENTS FROM YES answers</t>
  </si>
  <si>
    <t xml:space="preserve">b.   Any issues resulting in skin problems </t>
  </si>
  <si>
    <t xml:space="preserve">c.   Problems with Ears </t>
  </si>
  <si>
    <t>Answered YES to the following questions</t>
  </si>
  <si>
    <t>Answered NO to the following questions</t>
  </si>
  <si>
    <t>Question - Is there any health problems, regarding breeding that you would like Health Sub Committee to address</t>
  </si>
  <si>
    <t>Average age 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</si>
</sst>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  <numFmt numFmtId="166" formatCode="_(* #,##0_);_(* \(#,##0\);_(* &quot;-&quot;??_);_(@_)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rial"/>
    </font>
    <font>
      <b/>
      <sz val="14"/>
      <color theme="1"/>
      <name val="Arial"/>
    </font>
    <font>
      <b/>
      <sz val="18"/>
      <name val="Arial"/>
    </font>
    <font>
      <sz val="12"/>
      <color theme="1"/>
      <name val="Arial"/>
    </font>
    <font>
      <b/>
      <sz val="16"/>
      <color theme="1"/>
      <name val="Arial"/>
    </font>
    <font>
      <b/>
      <sz val="12"/>
      <color theme="1"/>
      <name val="Arial"/>
    </font>
    <font>
      <sz val="14"/>
      <color rgb="FFFF0000"/>
      <name val="Arial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AEAF9"/>
        <bgColor indexed="64"/>
      </patternFill>
    </fill>
    <fill>
      <patternFill patternType="solid">
        <fgColor rgb="FFF5F8E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F2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8">
    <xf numFmtId="0" fontId="0" fillId="0" borderId="0" xfId="0"/>
    <xf numFmtId="0" fontId="5" fillId="0" borderId="1" xfId="0" applyFont="1" applyBorder="1"/>
    <xf numFmtId="0" fontId="5" fillId="0" borderId="0" xfId="0" applyFont="1"/>
    <xf numFmtId="0" fontId="5" fillId="0" borderId="0" xfId="0" applyFont="1" applyFill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2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5" borderId="2" xfId="0" applyFill="1" applyBorder="1"/>
    <xf numFmtId="0" fontId="0" fillId="5" borderId="3" xfId="0" applyFill="1" applyBorder="1"/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10" xfId="0" applyFill="1" applyBorder="1"/>
    <xf numFmtId="0" fontId="6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6" fillId="2" borderId="5" xfId="0" applyFont="1" applyFill="1" applyBorder="1"/>
    <xf numFmtId="0" fontId="6" fillId="2" borderId="8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8" xfId="0" applyFill="1" applyBorder="1"/>
    <xf numFmtId="0" fontId="6" fillId="4" borderId="10" xfId="0" applyFont="1" applyFill="1" applyBorder="1" applyAlignment="1">
      <alignment horizontal="center"/>
    </xf>
    <xf numFmtId="0" fontId="6" fillId="4" borderId="5" xfId="0" applyFont="1" applyFill="1" applyBorder="1"/>
    <xf numFmtId="0" fontId="0" fillId="4" borderId="8" xfId="0" applyFill="1" applyBorder="1"/>
    <xf numFmtId="0" fontId="5" fillId="4" borderId="2" xfId="0" applyFont="1" applyFill="1" applyBorder="1"/>
    <xf numFmtId="0" fontId="5" fillId="4" borderId="8" xfId="0" applyFont="1" applyFill="1" applyBorder="1"/>
    <xf numFmtId="0" fontId="0" fillId="6" borderId="0" xfId="0" applyFill="1" applyBorder="1"/>
    <xf numFmtId="0" fontId="0" fillId="6" borderId="3" xfId="0" applyFill="1" applyBorder="1"/>
    <xf numFmtId="0" fontId="0" fillId="6" borderId="8" xfId="0" applyFill="1" applyBorder="1"/>
    <xf numFmtId="0" fontId="0" fillId="6" borderId="10" xfId="0" applyFill="1" applyBorder="1"/>
    <xf numFmtId="0" fontId="6" fillId="3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2" xfId="0" applyFont="1" applyBorder="1"/>
    <xf numFmtId="0" fontId="5" fillId="0" borderId="16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/>
    <xf numFmtId="0" fontId="0" fillId="6" borderId="9" xfId="0" applyFill="1" applyBorder="1"/>
    <xf numFmtId="0" fontId="6" fillId="2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/>
    <xf numFmtId="0" fontId="15" fillId="0" borderId="2" xfId="0" applyFont="1" applyBorder="1"/>
    <xf numFmtId="0" fontId="13" fillId="0" borderId="2" xfId="0" applyFont="1" applyBorder="1"/>
    <xf numFmtId="0" fontId="12" fillId="0" borderId="2" xfId="0" applyFont="1" applyBorder="1"/>
    <xf numFmtId="0" fontId="14" fillId="0" borderId="0" xfId="0" applyFont="1" applyBorder="1"/>
    <xf numFmtId="0" fontId="13" fillId="0" borderId="0" xfId="0" applyFont="1"/>
    <xf numFmtId="0" fontId="12" fillId="0" borderId="0" xfId="0" applyFont="1"/>
    <xf numFmtId="0" fontId="18" fillId="0" borderId="5" xfId="0" applyFont="1" applyBorder="1"/>
    <xf numFmtId="0" fontId="15" fillId="0" borderId="0" xfId="0" applyFont="1"/>
    <xf numFmtId="0" fontId="16" fillId="0" borderId="0" xfId="0" applyFont="1" applyBorder="1"/>
    <xf numFmtId="0" fontId="19" fillId="0" borderId="0" xfId="0" applyFont="1"/>
    <xf numFmtId="0" fontId="19" fillId="0" borderId="2" xfId="0" applyFont="1" applyBorder="1"/>
    <xf numFmtId="43" fontId="6" fillId="0" borderId="4" xfId="5" applyFont="1" applyBorder="1" applyAlignment="1">
      <alignment horizontal="center"/>
    </xf>
    <xf numFmtId="0" fontId="5" fillId="0" borderId="6" xfId="0" applyFont="1" applyFill="1" applyBorder="1"/>
    <xf numFmtId="0" fontId="15" fillId="0" borderId="0" xfId="0" applyFont="1" applyBorder="1"/>
    <xf numFmtId="43" fontId="0" fillId="0" borderId="0" xfId="5" applyFont="1"/>
    <xf numFmtId="0" fontId="0" fillId="0" borderId="0" xfId="0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center"/>
    </xf>
    <xf numFmtId="9" fontId="14" fillId="0" borderId="0" xfId="6" applyFont="1"/>
    <xf numFmtId="0" fontId="18" fillId="0" borderId="0" xfId="0" applyFont="1"/>
    <xf numFmtId="0" fontId="0" fillId="0" borderId="4" xfId="0" applyBorder="1"/>
    <xf numFmtId="43" fontId="0" fillId="0" borderId="4" xfId="5" applyFont="1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43" fontId="0" fillId="2" borderId="4" xfId="5" applyFont="1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43" fontId="0" fillId="4" borderId="4" xfId="5" applyFont="1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0" xfId="0" applyFill="1"/>
    <xf numFmtId="0" fontId="22" fillId="0" borderId="0" xfId="0" applyFont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3" fillId="0" borderId="0" xfId="0" applyFont="1"/>
    <xf numFmtId="0" fontId="6" fillId="0" borderId="17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0" fontId="1" fillId="0" borderId="5" xfId="0" applyFont="1" applyBorder="1"/>
    <xf numFmtId="0" fontId="13" fillId="0" borderId="5" xfId="0" applyFont="1" applyBorder="1" applyAlignment="1"/>
    <xf numFmtId="0" fontId="13" fillId="0" borderId="6" xfId="0" applyFont="1" applyBorder="1" applyAlignment="1"/>
    <xf numFmtId="0" fontId="13" fillId="0" borderId="7" xfId="0" applyFont="1" applyBorder="1" applyAlignment="1"/>
    <xf numFmtId="0" fontId="1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3" xfId="0" applyFont="1" applyBorder="1"/>
    <xf numFmtId="0" fontId="18" fillId="0" borderId="8" xfId="0" applyFont="1" applyBorder="1"/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/>
    <xf numFmtId="0" fontId="13" fillId="0" borderId="10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3" xfId="0" applyFont="1" applyBorder="1"/>
    <xf numFmtId="0" fontId="24" fillId="8" borderId="2" xfId="0" applyFont="1" applyFill="1" applyBorder="1"/>
    <xf numFmtId="0" fontId="24" fillId="8" borderId="3" xfId="0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0" xfId="0" applyFont="1" applyFill="1" applyBorder="1"/>
    <xf numFmtId="0" fontId="13" fillId="10" borderId="2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10" borderId="2" xfId="0" applyFont="1" applyFill="1" applyBorder="1"/>
    <xf numFmtId="0" fontId="1" fillId="10" borderId="3" xfId="0" applyFont="1" applyFill="1" applyBorder="1"/>
    <xf numFmtId="0" fontId="1" fillId="10" borderId="0" xfId="0" applyFont="1" applyFill="1" applyBorder="1"/>
    <xf numFmtId="0" fontId="13" fillId="0" borderId="8" xfId="0" applyFont="1" applyBorder="1" applyAlignment="1">
      <alignment wrapText="1" shrinkToFit="1"/>
    </xf>
    <xf numFmtId="0" fontId="13" fillId="10" borderId="8" xfId="0" applyFont="1" applyFill="1" applyBorder="1" applyAlignment="1">
      <alignment wrapText="1" shrinkToFit="1"/>
    </xf>
    <xf numFmtId="0" fontId="1" fillId="8" borderId="8" xfId="0" applyFont="1" applyFill="1" applyBorder="1"/>
    <xf numFmtId="0" fontId="1" fillId="8" borderId="10" xfId="0" applyFont="1" applyFill="1" applyBorder="1"/>
    <xf numFmtId="0" fontId="1" fillId="8" borderId="9" xfId="0" applyFont="1" applyFill="1" applyBorder="1"/>
    <xf numFmtId="0" fontId="1" fillId="10" borderId="8" xfId="0" applyFont="1" applyFill="1" applyBorder="1"/>
    <xf numFmtId="0" fontId="1" fillId="10" borderId="10" xfId="0" applyFont="1" applyFill="1" applyBorder="1"/>
    <xf numFmtId="0" fontId="12" fillId="0" borderId="13" xfId="0" applyFont="1" applyBorder="1"/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13" xfId="0" applyFont="1" applyBorder="1"/>
    <xf numFmtId="0" fontId="18" fillId="0" borderId="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5" xfId="0" applyFont="1" applyBorder="1"/>
    <xf numFmtId="0" fontId="16" fillId="0" borderId="2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0" xfId="0" applyFont="1" applyBorder="1" applyAlignment="1"/>
    <xf numFmtId="0" fontId="13" fillId="0" borderId="5" xfId="0" applyFont="1" applyBorder="1"/>
    <xf numFmtId="0" fontId="13" fillId="0" borderId="13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" fontId="13" fillId="0" borderId="0" xfId="0" applyNumberFormat="1" applyFont="1"/>
    <xf numFmtId="0" fontId="16" fillId="0" borderId="0" xfId="0" applyFont="1"/>
    <xf numFmtId="0" fontId="14" fillId="0" borderId="0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13" xfId="0" applyFont="1" applyBorder="1" applyAlignment="1">
      <alignment horizontal="right"/>
    </xf>
    <xf numFmtId="0" fontId="25" fillId="0" borderId="0" xfId="0" applyFont="1"/>
    <xf numFmtId="0" fontId="26" fillId="0" borderId="0" xfId="0" applyFont="1"/>
    <xf numFmtId="0" fontId="26" fillId="0" borderId="0" xfId="0" applyFont="1" applyBorder="1" applyAlignment="1"/>
    <xf numFmtId="0" fontId="26" fillId="0" borderId="5" xfId="0" applyFont="1" applyBorder="1"/>
    <xf numFmtId="0" fontId="25" fillId="0" borderId="2" xfId="0" applyFont="1" applyBorder="1"/>
    <xf numFmtId="0" fontId="26" fillId="0" borderId="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8" xfId="0" applyFont="1" applyBorder="1"/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2" xfId="0" applyFont="1" applyBorder="1" applyAlignment="1"/>
    <xf numFmtId="0" fontId="13" fillId="0" borderId="3" xfId="0" applyFont="1" applyBorder="1" applyAlignment="1">
      <alignment horizontal="right"/>
    </xf>
    <xf numFmtId="0" fontId="18" fillId="0" borderId="0" xfId="0" applyFont="1" applyFill="1"/>
    <xf numFmtId="0" fontId="13" fillId="0" borderId="0" xfId="0" applyFont="1" applyFill="1"/>
    <xf numFmtId="0" fontId="13" fillId="2" borderId="5" xfId="0" applyFont="1" applyFill="1" applyBorder="1"/>
    <xf numFmtId="0" fontId="18" fillId="2" borderId="2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/>
    <xf numFmtId="0" fontId="13" fillId="2" borderId="8" xfId="0" applyFont="1" applyFill="1" applyBorder="1"/>
    <xf numFmtId="0" fontId="13" fillId="2" borderId="9" xfId="0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6" fillId="0" borderId="18" xfId="0" applyFont="1" applyBorder="1"/>
    <xf numFmtId="0" fontId="12" fillId="0" borderId="21" xfId="0" applyFont="1" applyBorder="1" applyAlignment="1"/>
    <xf numFmtId="0" fontId="12" fillId="0" borderId="26" xfId="0" applyFont="1" applyBorder="1" applyAlignment="1"/>
    <xf numFmtId="0" fontId="12" fillId="0" borderId="22" xfId="0" applyFont="1" applyBorder="1" applyAlignment="1"/>
    <xf numFmtId="0" fontId="12" fillId="0" borderId="19" xfId="0" applyFont="1" applyBorder="1" applyAlignment="1">
      <alignment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3" xfId="0" applyFont="1" applyBorder="1"/>
    <xf numFmtId="0" fontId="12" fillId="0" borderId="24" xfId="0" applyFont="1" applyBorder="1"/>
    <xf numFmtId="0" fontId="12" fillId="7" borderId="23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3" xfId="0" applyFont="1" applyFill="1" applyBorder="1"/>
    <xf numFmtId="0" fontId="12" fillId="7" borderId="0" xfId="0" applyFont="1" applyFill="1" applyBorder="1"/>
    <xf numFmtId="0" fontId="12" fillId="7" borderId="24" xfId="0" applyFont="1" applyFill="1" applyBorder="1"/>
    <xf numFmtId="0" fontId="12" fillId="0" borderId="25" xfId="0" applyFont="1" applyBorder="1"/>
    <xf numFmtId="0" fontId="27" fillId="0" borderId="0" xfId="0" applyFont="1"/>
    <xf numFmtId="10" fontId="13" fillId="0" borderId="0" xfId="6" applyNumberFormat="1" applyFont="1" applyAlignment="1">
      <alignment horizontal="left"/>
    </xf>
    <xf numFmtId="0" fontId="1" fillId="0" borderId="0" xfId="0" applyFont="1"/>
    <xf numFmtId="43" fontId="0" fillId="0" borderId="0" xfId="0" applyNumberFormat="1"/>
    <xf numFmtId="43" fontId="0" fillId="0" borderId="0" xfId="0" applyNumberFormat="1" applyFill="1"/>
    <xf numFmtId="43" fontId="22" fillId="0" borderId="0" xfId="0" applyNumberFormat="1" applyFont="1" applyFill="1"/>
    <xf numFmtId="0" fontId="22" fillId="0" borderId="4" xfId="0" applyFont="1" applyFill="1" applyBorder="1"/>
    <xf numFmtId="165" fontId="0" fillId="0" borderId="0" xfId="5" applyNumberFormat="1" applyFont="1"/>
    <xf numFmtId="165" fontId="0" fillId="0" borderId="0" xfId="0" applyNumberFormat="1"/>
    <xf numFmtId="43" fontId="22" fillId="0" borderId="4" xfId="0" applyNumberFormat="1" applyFont="1" applyFill="1" applyBorder="1" applyAlignment="1">
      <alignment horizontal="center"/>
    </xf>
    <xf numFmtId="164" fontId="0" fillId="0" borderId="0" xfId="0" applyNumberFormat="1"/>
    <xf numFmtId="43" fontId="0" fillId="0" borderId="0" xfId="5" applyNumberFormat="1" applyFont="1"/>
    <xf numFmtId="43" fontId="22" fillId="0" borderId="13" xfId="0" applyNumberFormat="1" applyFont="1" applyFill="1" applyBorder="1" applyAlignment="1">
      <alignment horizontal="center"/>
    </xf>
    <xf numFmtId="164" fontId="0" fillId="0" borderId="0" xfId="0" applyNumberFormat="1" applyFill="1"/>
    <xf numFmtId="43" fontId="0" fillId="0" borderId="0" xfId="5" applyFont="1" applyFill="1"/>
    <xf numFmtId="43" fontId="22" fillId="0" borderId="4" xfId="0" applyNumberFormat="1" applyFont="1" applyFill="1" applyBorder="1" applyAlignment="1"/>
    <xf numFmtId="43" fontId="13" fillId="0" borderId="0" xfId="5" applyFont="1"/>
    <xf numFmtId="9" fontId="14" fillId="0" borderId="0" xfId="6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9" fontId="14" fillId="0" borderId="0" xfId="6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9" fontId="14" fillId="0" borderId="4" xfId="6" applyFont="1" applyFill="1" applyBorder="1" applyAlignment="1">
      <alignment horizontal="center"/>
    </xf>
    <xf numFmtId="9" fontId="14" fillId="0" borderId="4" xfId="6" applyNumberFormat="1" applyFont="1" applyFill="1" applyBorder="1" applyAlignment="1">
      <alignment horizontal="center"/>
    </xf>
    <xf numFmtId="166" fontId="22" fillId="0" borderId="0" xfId="0" applyNumberFormat="1" applyFont="1" applyFill="1"/>
    <xf numFmtId="2" fontId="0" fillId="0" borderId="0" xfId="0" applyNumberFormat="1"/>
    <xf numFmtId="0" fontId="1" fillId="0" borderId="9" xfId="0" applyFont="1" applyBorder="1"/>
    <xf numFmtId="0" fontId="30" fillId="0" borderId="0" xfId="0" applyFont="1" applyAlignment="1">
      <alignment horizontal="right"/>
    </xf>
    <xf numFmtId="0" fontId="28" fillId="0" borderId="0" xfId="0" applyFont="1"/>
    <xf numFmtId="0" fontId="13" fillId="0" borderId="0" xfId="0" applyFont="1" applyBorder="1" applyAlignment="1">
      <alignment wrapText="1" shrinkToFit="1"/>
    </xf>
    <xf numFmtId="0" fontId="13" fillId="0" borderId="4" xfId="0" applyFont="1" applyBorder="1"/>
    <xf numFmtId="0" fontId="32" fillId="0" borderId="0" xfId="0" applyFont="1" applyBorder="1" applyAlignment="1">
      <alignment horizontal="center"/>
    </xf>
    <xf numFmtId="0" fontId="35" fillId="0" borderId="0" xfId="0" applyFont="1"/>
    <xf numFmtId="0" fontId="31" fillId="0" borderId="0" xfId="0" applyFont="1" applyBorder="1" applyAlignment="1"/>
    <xf numFmtId="0" fontId="36" fillId="0" borderId="0" xfId="0" applyFont="1"/>
    <xf numFmtId="0" fontId="17" fillId="0" borderId="14" xfId="0" applyFont="1" applyBorder="1"/>
    <xf numFmtId="0" fontId="33" fillId="3" borderId="29" xfId="0" applyFont="1" applyFill="1" applyBorder="1"/>
    <xf numFmtId="0" fontId="33" fillId="3" borderId="30" xfId="0" applyFont="1" applyFill="1" applyBorder="1" applyAlignment="1">
      <alignment horizontal="center"/>
    </xf>
    <xf numFmtId="0" fontId="17" fillId="11" borderId="21" xfId="0" applyFont="1" applyFill="1" applyBorder="1"/>
    <xf numFmtId="0" fontId="14" fillId="11" borderId="32" xfId="0" applyFont="1" applyFill="1" applyBorder="1" applyAlignment="1">
      <alignment horizontal="center"/>
    </xf>
    <xf numFmtId="0" fontId="14" fillId="11" borderId="26" xfId="0" applyFont="1" applyFill="1" applyBorder="1" applyAlignment="1">
      <alignment horizontal="center"/>
    </xf>
    <xf numFmtId="0" fontId="14" fillId="11" borderId="22" xfId="0" applyFont="1" applyFill="1" applyBorder="1" applyAlignment="1">
      <alignment horizontal="center"/>
    </xf>
    <xf numFmtId="0" fontId="17" fillId="11" borderId="33" xfId="0" applyFont="1" applyFill="1" applyBorder="1"/>
    <xf numFmtId="0" fontId="14" fillId="11" borderId="34" xfId="0" applyFont="1" applyFill="1" applyBorder="1" applyAlignment="1">
      <alignment horizontal="center"/>
    </xf>
    <xf numFmtId="0" fontId="14" fillId="0" borderId="25" xfId="0" applyFont="1" applyBorder="1"/>
    <xf numFmtId="0" fontId="17" fillId="11" borderId="2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3" fontId="18" fillId="0" borderId="12" xfId="5" applyFont="1" applyBorder="1" applyAlignment="1">
      <alignment horizontal="center"/>
    </xf>
    <xf numFmtId="0" fontId="13" fillId="9" borderId="4" xfId="0" applyFont="1" applyFill="1" applyBorder="1"/>
    <xf numFmtId="0" fontId="13" fillId="9" borderId="4" xfId="0" applyFont="1" applyFill="1" applyBorder="1" applyAlignment="1">
      <alignment horizontal="center"/>
    </xf>
    <xf numFmtId="43" fontId="13" fillId="9" borderId="4" xfId="5" applyFont="1" applyFill="1" applyBorder="1" applyAlignment="1">
      <alignment horizontal="center"/>
    </xf>
    <xf numFmtId="0" fontId="13" fillId="9" borderId="4" xfId="0" applyFont="1" applyFill="1" applyBorder="1" applyAlignment="1">
      <alignment horizontal="left"/>
    </xf>
    <xf numFmtId="0" fontId="5" fillId="0" borderId="4" xfId="0" applyFont="1" applyBorder="1"/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1" fillId="0" borderId="4" xfId="0" applyFont="1" applyBorder="1"/>
    <xf numFmtId="0" fontId="11" fillId="0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9" fontId="33" fillId="0" borderId="4" xfId="6" applyFont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43" fontId="5" fillId="0" borderId="36" xfId="5" applyFont="1" applyBorder="1" applyAlignment="1">
      <alignment horizontal="center"/>
    </xf>
    <xf numFmtId="43" fontId="11" fillId="0" borderId="36" xfId="5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43" fontId="16" fillId="0" borderId="12" xfId="5" applyFont="1" applyBorder="1" applyAlignment="1">
      <alignment horizontal="center"/>
    </xf>
    <xf numFmtId="0" fontId="12" fillId="9" borderId="4" xfId="0" applyFont="1" applyFill="1" applyBorder="1"/>
    <xf numFmtId="0" fontId="12" fillId="9" borderId="4" xfId="0" applyFont="1" applyFill="1" applyBorder="1" applyAlignment="1">
      <alignment horizontal="center"/>
    </xf>
    <xf numFmtId="43" fontId="12" fillId="9" borderId="4" xfId="5" applyFont="1" applyFill="1" applyBorder="1" applyAlignment="1">
      <alignment horizontal="center"/>
    </xf>
    <xf numFmtId="0" fontId="12" fillId="9" borderId="4" xfId="0" applyFont="1" applyFill="1" applyBorder="1" applyAlignment="1">
      <alignment horizontal="left"/>
    </xf>
    <xf numFmtId="0" fontId="26" fillId="9" borderId="4" xfId="0" applyFont="1" applyFill="1" applyBorder="1"/>
    <xf numFmtId="0" fontId="26" fillId="9" borderId="4" xfId="0" applyFont="1" applyFill="1" applyBorder="1" applyAlignment="1">
      <alignment horizontal="center"/>
    </xf>
    <xf numFmtId="43" fontId="26" fillId="9" borderId="4" xfId="5" applyFont="1" applyFill="1" applyBorder="1" applyAlignment="1">
      <alignment horizontal="center"/>
    </xf>
    <xf numFmtId="0" fontId="29" fillId="0" borderId="2" xfId="0" applyFont="1" applyBorder="1"/>
    <xf numFmtId="43" fontId="18" fillId="0" borderId="8" xfId="5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3" fillId="2" borderId="4" xfId="0" applyFont="1" applyFill="1" applyBorder="1"/>
    <xf numFmtId="0" fontId="13" fillId="2" borderId="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6" xfId="0" applyFont="1" applyFill="1" applyBorder="1"/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4" fillId="11" borderId="4" xfId="0" applyFont="1" applyFill="1" applyBorder="1"/>
    <xf numFmtId="0" fontId="14" fillId="11" borderId="4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29" fillId="9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28" xfId="0" applyFont="1" applyBorder="1"/>
    <xf numFmtId="0" fontId="35" fillId="0" borderId="14" xfId="0" applyFont="1" applyBorder="1"/>
    <xf numFmtId="0" fontId="14" fillId="0" borderId="14" xfId="0" applyFont="1" applyBorder="1"/>
    <xf numFmtId="9" fontId="17" fillId="0" borderId="4" xfId="6" applyFont="1" applyBorder="1" applyAlignment="1">
      <alignment horizontal="center"/>
    </xf>
    <xf numFmtId="0" fontId="14" fillId="0" borderId="0" xfId="0" applyNumberFormat="1" applyFont="1" applyBorder="1" applyAlignment="1">
      <alignment wrapText="1"/>
    </xf>
    <xf numFmtId="0" fontId="14" fillId="0" borderId="37" xfId="0" applyFont="1" applyBorder="1"/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4" fillId="0" borderId="43" xfId="0" applyFont="1" applyBorder="1"/>
    <xf numFmtId="0" fontId="14" fillId="0" borderId="44" xfId="0" applyFont="1" applyBorder="1"/>
    <xf numFmtId="0" fontId="14" fillId="0" borderId="27" xfId="0" applyFont="1" applyBorder="1"/>
    <xf numFmtId="0" fontId="14" fillId="0" borderId="45" xfId="0" applyFont="1" applyBorder="1"/>
    <xf numFmtId="0" fontId="14" fillId="0" borderId="46" xfId="0" applyFont="1" applyBorder="1"/>
    <xf numFmtId="0" fontId="35" fillId="0" borderId="0" xfId="0" applyFont="1" applyBorder="1" applyAlignment="1">
      <alignment horizontal="left" wrapText="1"/>
    </xf>
    <xf numFmtId="0" fontId="34" fillId="3" borderId="30" xfId="0" applyFont="1" applyFill="1" applyBorder="1" applyAlignment="1">
      <alignment horizontal="center"/>
    </xf>
    <xf numFmtId="0" fontId="34" fillId="3" borderId="31" xfId="0" applyFont="1" applyFill="1" applyBorder="1" applyAlignment="1">
      <alignment horizontal="center"/>
    </xf>
    <xf numFmtId="0" fontId="14" fillId="0" borderId="14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4" fillId="0" borderId="14" xfId="0" applyNumberFormat="1" applyFont="1" applyBorder="1" applyAlignment="1">
      <alignment horizontal="left" wrapText="1"/>
    </xf>
    <xf numFmtId="0" fontId="14" fillId="0" borderId="37" xfId="0" applyNumberFormat="1" applyFont="1" applyBorder="1" applyAlignment="1">
      <alignment horizontal="left" wrapText="1"/>
    </xf>
    <xf numFmtId="0" fontId="14" fillId="0" borderId="28" xfId="0" applyNumberFormat="1" applyFont="1" applyBorder="1" applyAlignment="1">
      <alignment horizontal="left" wrapText="1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3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3" fillId="0" borderId="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4" fillId="11" borderId="32" xfId="0" applyFont="1" applyFill="1" applyBorder="1" applyAlignment="1">
      <alignment horizontal="center" wrapText="1"/>
    </xf>
    <xf numFmtId="0" fontId="14" fillId="11" borderId="26" xfId="0" applyFont="1" applyFill="1" applyBorder="1" applyAlignment="1">
      <alignment horizontal="center" wrapText="1"/>
    </xf>
    <xf numFmtId="0" fontId="14" fillId="11" borderId="35" xfId="0" applyFont="1" applyFill="1" applyBorder="1" applyAlignment="1">
      <alignment horizontal="center" wrapText="1"/>
    </xf>
    <xf numFmtId="0" fontId="14" fillId="11" borderId="22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3" fontId="12" fillId="0" borderId="21" xfId="5" applyFont="1" applyBorder="1" applyAlignment="1">
      <alignment horizontal="center"/>
    </xf>
    <xf numFmtId="43" fontId="12" fillId="0" borderId="22" xfId="5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7">
    <cellStyle name="Comma" xfId="5" builtinId="3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Percent" xfId="6" builtinId="5"/>
  </cellStyles>
  <dxfs count="0"/>
  <tableStyles count="0" defaultTableStyle="TableStyleMedium9" defaultPivotStyle="PivotStyleMedium7"/>
  <colors>
    <mruColors>
      <color rgb="FFFAEAF9"/>
      <color rgb="FFFEDEFC"/>
      <color rgb="FFF5F8E3"/>
      <color rgb="FFF5F2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9"/>
  <sheetViews>
    <sheetView tabSelected="1" topLeftCell="A61" workbookViewId="0">
      <selection activeCell="C87" sqref="C87"/>
    </sheetView>
  </sheetViews>
  <sheetFormatPr baseColWidth="10" defaultColWidth="8.83203125" defaultRowHeight="16" x14ac:dyDescent="0.2"/>
  <cols>
    <col min="1" max="1" width="64.33203125" style="69" customWidth="1"/>
    <col min="2" max="3" width="19.6640625" style="69" customWidth="1"/>
    <col min="4" max="4" width="7.83203125" style="69" customWidth="1"/>
    <col min="5" max="5" width="2.5" style="69" customWidth="1"/>
    <col min="6" max="16384" width="8.83203125" style="69"/>
  </cols>
  <sheetData>
    <row r="1" spans="1:5" ht="21" x14ac:dyDescent="0.4">
      <c r="A1" s="257" t="s">
        <v>170</v>
      </c>
    </row>
    <row r="2" spans="1:5" ht="15.5" thickBot="1" x14ac:dyDescent="0.3"/>
    <row r="3" spans="1:5" ht="18" thickBot="1" x14ac:dyDescent="0.35">
      <c r="A3" s="259" t="s">
        <v>132</v>
      </c>
      <c r="B3" s="260">
        <v>25</v>
      </c>
      <c r="C3" s="335" t="s">
        <v>146</v>
      </c>
      <c r="D3" s="336"/>
      <c r="E3" s="88"/>
    </row>
    <row r="4" spans="1:5" x14ac:dyDescent="0.2">
      <c r="A4" s="242" t="s">
        <v>200</v>
      </c>
      <c r="B4" s="243">
        <v>6</v>
      </c>
    </row>
    <row r="5" spans="1:5" x14ac:dyDescent="0.2">
      <c r="A5" s="242" t="s">
        <v>133</v>
      </c>
      <c r="B5" s="243">
        <v>1</v>
      </c>
    </row>
    <row r="6" spans="1:5" x14ac:dyDescent="0.2">
      <c r="A6" s="242" t="s">
        <v>134</v>
      </c>
      <c r="B6" s="243">
        <v>13</v>
      </c>
    </row>
    <row r="7" spans="1:5" s="73" customFormat="1" x14ac:dyDescent="0.2">
      <c r="B7" s="176"/>
    </row>
    <row r="8" spans="1:5" x14ac:dyDescent="0.2">
      <c r="A8" s="242" t="s">
        <v>154</v>
      </c>
      <c r="B8" s="243">
        <v>5</v>
      </c>
      <c r="C8" s="87"/>
    </row>
    <row r="9" spans="1:5" x14ac:dyDescent="0.2">
      <c r="A9" s="242" t="s">
        <v>155</v>
      </c>
      <c r="B9" s="243">
        <v>6</v>
      </c>
      <c r="C9" s="87"/>
    </row>
    <row r="10" spans="1:5" x14ac:dyDescent="0.2">
      <c r="A10" s="242" t="s">
        <v>156</v>
      </c>
      <c r="B10" s="243">
        <v>3</v>
      </c>
      <c r="C10" s="87"/>
    </row>
    <row r="11" spans="1:5" x14ac:dyDescent="0.2">
      <c r="A11" s="242" t="s">
        <v>157</v>
      </c>
      <c r="B11" s="243">
        <v>11</v>
      </c>
      <c r="C11" s="87"/>
    </row>
    <row r="14" spans="1:5" ht="17.5" x14ac:dyDescent="0.3">
      <c r="A14" s="255" t="s">
        <v>160</v>
      </c>
    </row>
    <row r="15" spans="1:5" ht="27" x14ac:dyDescent="0.2">
      <c r="B15" s="318" t="s">
        <v>197</v>
      </c>
      <c r="C15" s="323" t="s">
        <v>159</v>
      </c>
    </row>
    <row r="16" spans="1:5" x14ac:dyDescent="0.2">
      <c r="A16" s="242" t="s">
        <v>26</v>
      </c>
      <c r="B16" s="244">
        <v>0</v>
      </c>
      <c r="C16" s="245">
        <f>0/25*1%</f>
        <v>0</v>
      </c>
      <c r="D16" s="239"/>
      <c r="E16" s="239"/>
    </row>
    <row r="17" spans="1:5" x14ac:dyDescent="0.2">
      <c r="A17" s="242" t="s">
        <v>148</v>
      </c>
      <c r="B17" s="244">
        <v>2</v>
      </c>
      <c r="C17" s="246">
        <f>2/25*1</f>
        <v>0.08</v>
      </c>
      <c r="D17" s="240"/>
      <c r="E17" s="241"/>
    </row>
    <row r="18" spans="1:5" x14ac:dyDescent="0.2">
      <c r="A18" s="242" t="s">
        <v>7</v>
      </c>
      <c r="B18" s="244">
        <v>2</v>
      </c>
      <c r="C18" s="246">
        <f>2/25*1</f>
        <v>0.08</v>
      </c>
      <c r="D18" s="240"/>
      <c r="E18" s="241"/>
    </row>
    <row r="19" spans="1:5" x14ac:dyDescent="0.2">
      <c r="A19" s="242" t="s">
        <v>149</v>
      </c>
      <c r="B19" s="244">
        <v>5</v>
      </c>
      <c r="C19" s="246">
        <f>5/25*1</f>
        <v>0.2</v>
      </c>
      <c r="D19" s="240"/>
      <c r="E19" s="241"/>
    </row>
    <row r="20" spans="1:5" x14ac:dyDescent="0.2">
      <c r="A20" s="242" t="s">
        <v>150</v>
      </c>
      <c r="B20" s="244">
        <v>2</v>
      </c>
      <c r="C20" s="246">
        <f>2/25*1</f>
        <v>0.08</v>
      </c>
      <c r="D20" s="240"/>
      <c r="E20" s="241"/>
    </row>
    <row r="21" spans="1:5" x14ac:dyDescent="0.2">
      <c r="A21" s="242" t="s">
        <v>9</v>
      </c>
      <c r="B21" s="244">
        <v>2</v>
      </c>
      <c r="C21" s="246">
        <f>2/25*1</f>
        <v>0.08</v>
      </c>
      <c r="D21" s="240"/>
      <c r="E21" s="241"/>
    </row>
    <row r="22" spans="1:5" x14ac:dyDescent="0.2">
      <c r="A22" s="242" t="s">
        <v>151</v>
      </c>
      <c r="B22" s="244">
        <v>1</v>
      </c>
      <c r="C22" s="245">
        <f>0.04*1%</f>
        <v>4.0000000000000002E-4</v>
      </c>
      <c r="D22" s="240"/>
      <c r="E22" s="241"/>
    </row>
    <row r="23" spans="1:5" x14ac:dyDescent="0.2">
      <c r="A23" s="242" t="s">
        <v>11</v>
      </c>
      <c r="B23" s="244">
        <v>1</v>
      </c>
      <c r="C23" s="245">
        <f>0.04*100%</f>
        <v>0.04</v>
      </c>
      <c r="D23" s="240"/>
      <c r="E23" s="241"/>
    </row>
    <row r="24" spans="1:5" x14ac:dyDescent="0.2">
      <c r="A24" s="242" t="s">
        <v>152</v>
      </c>
      <c r="B24" s="244">
        <v>0</v>
      </c>
      <c r="C24" s="245">
        <f>0/25*1%</f>
        <v>0</v>
      </c>
      <c r="D24" s="240"/>
      <c r="E24" s="241"/>
    </row>
    <row r="25" spans="1:5" x14ac:dyDescent="0.2">
      <c r="A25" s="242" t="s">
        <v>29</v>
      </c>
      <c r="B25" s="244">
        <v>1</v>
      </c>
      <c r="C25" s="245">
        <f>0.04*100%</f>
        <v>0.04</v>
      </c>
      <c r="D25" s="240"/>
      <c r="E25" s="241"/>
    </row>
    <row r="26" spans="1:5" x14ac:dyDescent="0.2">
      <c r="A26" s="242" t="s">
        <v>168</v>
      </c>
      <c r="B26" s="244">
        <v>2</v>
      </c>
      <c r="C26" s="246">
        <f>0.08*100%</f>
        <v>0.08</v>
      </c>
      <c r="D26" s="240"/>
      <c r="E26" s="241"/>
    </row>
    <row r="27" spans="1:5" x14ac:dyDescent="0.2">
      <c r="A27" s="242" t="s">
        <v>153</v>
      </c>
      <c r="B27" s="244">
        <v>1</v>
      </c>
      <c r="C27" s="245">
        <f>0.04*100%</f>
        <v>0.04</v>
      </c>
      <c r="D27" s="240"/>
      <c r="E27" s="241"/>
    </row>
    <row r="28" spans="1:5" x14ac:dyDescent="0.2">
      <c r="A28" s="242" t="s">
        <v>169</v>
      </c>
      <c r="B28" s="244">
        <v>1</v>
      </c>
      <c r="C28" s="245">
        <f>0.04*100%</f>
        <v>0.04</v>
      </c>
      <c r="D28" s="240"/>
      <c r="E28" s="241"/>
    </row>
    <row r="29" spans="1:5" x14ac:dyDescent="0.2">
      <c r="A29" s="242" t="s">
        <v>32</v>
      </c>
      <c r="B29" s="244">
        <v>7</v>
      </c>
      <c r="C29" s="245">
        <f>0.28*100%</f>
        <v>0.28000000000000003</v>
      </c>
      <c r="D29" s="238"/>
      <c r="E29" s="241"/>
    </row>
    <row r="31" spans="1:5" ht="21" x14ac:dyDescent="0.4">
      <c r="A31" s="257" t="s">
        <v>194</v>
      </c>
    </row>
    <row r="32" spans="1:5" ht="7.25" customHeight="1" x14ac:dyDescent="0.4">
      <c r="A32" s="257"/>
    </row>
    <row r="33" spans="1:4" ht="17.5" x14ac:dyDescent="0.3">
      <c r="A33" s="321" t="s">
        <v>195</v>
      </c>
      <c r="B33" s="325"/>
      <c r="C33" s="320"/>
      <c r="D33" s="73"/>
    </row>
    <row r="34" spans="1:4" x14ac:dyDescent="0.2">
      <c r="A34" s="322" t="s">
        <v>97</v>
      </c>
      <c r="B34" s="325"/>
      <c r="C34" s="320"/>
      <c r="D34" s="73"/>
    </row>
    <row r="35" spans="1:4" x14ac:dyDescent="0.2">
      <c r="A35" s="322" t="s">
        <v>177</v>
      </c>
      <c r="B35" s="325"/>
      <c r="C35" s="320"/>
      <c r="D35" s="73"/>
    </row>
    <row r="36" spans="1:4" ht="17.5" x14ac:dyDescent="0.3">
      <c r="A36" s="321" t="s">
        <v>196</v>
      </c>
      <c r="B36" s="325"/>
      <c r="C36" s="320"/>
      <c r="D36" s="73"/>
    </row>
    <row r="37" spans="1:4" x14ac:dyDescent="0.2">
      <c r="A37" s="322" t="s">
        <v>129</v>
      </c>
      <c r="B37" s="325"/>
      <c r="C37" s="320"/>
      <c r="D37" s="73"/>
    </row>
    <row r="38" spans="1:4" x14ac:dyDescent="0.2">
      <c r="A38" s="322" t="s">
        <v>179</v>
      </c>
      <c r="B38" s="325"/>
      <c r="C38" s="320"/>
      <c r="D38" s="73"/>
    </row>
    <row r="39" spans="1:4" ht="17.5" x14ac:dyDescent="0.3">
      <c r="A39" s="321" t="s">
        <v>149</v>
      </c>
      <c r="B39" s="325"/>
      <c r="C39" s="320"/>
      <c r="D39" s="73"/>
    </row>
    <row r="40" spans="1:4" x14ac:dyDescent="0.2">
      <c r="A40" s="337" t="s">
        <v>180</v>
      </c>
      <c r="B40" s="338"/>
      <c r="C40" s="339"/>
      <c r="D40" s="73"/>
    </row>
    <row r="41" spans="1:4" x14ac:dyDescent="0.2">
      <c r="A41" s="322" t="s">
        <v>92</v>
      </c>
      <c r="B41" s="325"/>
      <c r="C41" s="320"/>
      <c r="D41" s="73"/>
    </row>
    <row r="42" spans="1:4" x14ac:dyDescent="0.2">
      <c r="A42" s="322" t="s">
        <v>98</v>
      </c>
      <c r="B42" s="325"/>
      <c r="C42" s="320"/>
      <c r="D42" s="73"/>
    </row>
    <row r="43" spans="1:4" x14ac:dyDescent="0.2">
      <c r="A43" s="322" t="s">
        <v>181</v>
      </c>
      <c r="B43" s="325"/>
      <c r="C43" s="320"/>
      <c r="D43" s="73"/>
    </row>
    <row r="44" spans="1:4" x14ac:dyDescent="0.2">
      <c r="A44" s="322" t="s">
        <v>120</v>
      </c>
      <c r="B44" s="325"/>
      <c r="C44" s="320"/>
      <c r="D44" s="73"/>
    </row>
    <row r="45" spans="1:4" ht="17.5" x14ac:dyDescent="0.3">
      <c r="A45" s="321" t="s">
        <v>150</v>
      </c>
      <c r="B45" s="325"/>
      <c r="C45" s="320"/>
      <c r="D45" s="73"/>
    </row>
    <row r="46" spans="1:4" x14ac:dyDescent="0.2">
      <c r="A46" s="322" t="s">
        <v>104</v>
      </c>
      <c r="B46" s="325"/>
      <c r="C46" s="320"/>
      <c r="D46" s="73"/>
    </row>
    <row r="47" spans="1:4" x14ac:dyDescent="0.2">
      <c r="A47" s="322" t="s">
        <v>108</v>
      </c>
      <c r="B47" s="325"/>
      <c r="C47" s="320"/>
      <c r="D47" s="73"/>
    </row>
    <row r="48" spans="1:4" ht="17.5" x14ac:dyDescent="0.3">
      <c r="A48" s="321" t="s">
        <v>9</v>
      </c>
      <c r="B48" s="325"/>
      <c r="C48" s="320"/>
      <c r="D48" s="73"/>
    </row>
    <row r="49" spans="1:4" x14ac:dyDescent="0.2">
      <c r="A49" s="322" t="s">
        <v>183</v>
      </c>
      <c r="B49" s="325"/>
      <c r="C49" s="320"/>
      <c r="D49" s="73"/>
    </row>
    <row r="50" spans="1:4" x14ac:dyDescent="0.2">
      <c r="A50" s="322" t="s">
        <v>109</v>
      </c>
      <c r="B50" s="325"/>
      <c r="C50" s="320"/>
      <c r="D50" s="73"/>
    </row>
    <row r="51" spans="1:4" ht="17.5" x14ac:dyDescent="0.3">
      <c r="A51" s="321" t="s">
        <v>151</v>
      </c>
      <c r="B51" s="325"/>
      <c r="C51" s="320"/>
      <c r="D51" s="73"/>
    </row>
    <row r="52" spans="1:4" x14ac:dyDescent="0.2">
      <c r="A52" s="322" t="s">
        <v>185</v>
      </c>
      <c r="B52" s="325"/>
      <c r="C52" s="320"/>
      <c r="D52" s="73"/>
    </row>
    <row r="53" spans="1:4" ht="17.5" x14ac:dyDescent="0.3">
      <c r="A53" s="321" t="s">
        <v>11</v>
      </c>
      <c r="B53" s="325"/>
      <c r="C53" s="320"/>
      <c r="D53" s="73"/>
    </row>
    <row r="54" spans="1:4" ht="30" customHeight="1" x14ac:dyDescent="0.25">
      <c r="A54" s="340" t="s">
        <v>186</v>
      </c>
      <c r="B54" s="341"/>
      <c r="C54" s="342"/>
      <c r="D54" s="324"/>
    </row>
    <row r="55" spans="1:4" ht="17.5" x14ac:dyDescent="0.3">
      <c r="A55" s="321" t="s">
        <v>29</v>
      </c>
      <c r="B55" s="325"/>
      <c r="C55" s="320"/>
      <c r="D55" s="73"/>
    </row>
    <row r="56" spans="1:4" x14ac:dyDescent="0.2">
      <c r="A56" s="322" t="s">
        <v>187</v>
      </c>
      <c r="B56" s="325"/>
      <c r="C56" s="320"/>
      <c r="D56" s="73"/>
    </row>
    <row r="57" spans="1:4" ht="17.5" x14ac:dyDescent="0.3">
      <c r="A57" s="321" t="s">
        <v>13</v>
      </c>
      <c r="B57" s="325"/>
      <c r="C57" s="320"/>
      <c r="D57" s="73"/>
    </row>
    <row r="58" spans="1:4" x14ac:dyDescent="0.2">
      <c r="A58" s="322" t="s">
        <v>100</v>
      </c>
      <c r="B58" s="325"/>
      <c r="C58" s="320"/>
      <c r="D58" s="73"/>
    </row>
    <row r="59" spans="1:4" x14ac:dyDescent="0.2">
      <c r="A59" s="322" t="s">
        <v>110</v>
      </c>
      <c r="B59" s="325"/>
      <c r="C59" s="320"/>
      <c r="D59" s="73"/>
    </row>
    <row r="60" spans="1:4" ht="17.5" x14ac:dyDescent="0.3">
      <c r="A60" s="321" t="s">
        <v>30</v>
      </c>
      <c r="B60" s="325"/>
      <c r="C60" s="320"/>
      <c r="D60" s="73"/>
    </row>
    <row r="61" spans="1:4" x14ac:dyDescent="0.2">
      <c r="A61" s="322" t="s">
        <v>126</v>
      </c>
      <c r="B61" s="325"/>
      <c r="C61" s="320"/>
      <c r="D61" s="73"/>
    </row>
    <row r="62" spans="1:4" ht="18" x14ac:dyDescent="0.2">
      <c r="A62" s="321" t="s">
        <v>31</v>
      </c>
      <c r="B62" s="325"/>
      <c r="C62" s="320"/>
      <c r="D62" s="73"/>
    </row>
    <row r="63" spans="1:4" x14ac:dyDescent="0.2">
      <c r="A63" s="322" t="s">
        <v>188</v>
      </c>
      <c r="B63" s="325"/>
      <c r="C63" s="320"/>
      <c r="D63" s="73"/>
    </row>
    <row r="64" spans="1:4" ht="18" x14ac:dyDescent="0.2">
      <c r="A64" s="321" t="s">
        <v>32</v>
      </c>
      <c r="B64" s="325"/>
      <c r="C64" s="320"/>
      <c r="D64" s="73"/>
    </row>
    <row r="65" spans="1:4" x14ac:dyDescent="0.2">
      <c r="A65" s="322" t="s">
        <v>42</v>
      </c>
      <c r="B65" s="325"/>
      <c r="C65" s="320"/>
      <c r="D65" s="73"/>
    </row>
    <row r="66" spans="1:4" x14ac:dyDescent="0.2">
      <c r="A66" s="322" t="s">
        <v>189</v>
      </c>
      <c r="B66" s="325"/>
      <c r="C66" s="320"/>
      <c r="D66" s="73"/>
    </row>
    <row r="67" spans="1:4" x14ac:dyDescent="0.2">
      <c r="A67" s="322" t="s">
        <v>128</v>
      </c>
      <c r="B67" s="325"/>
      <c r="C67" s="320"/>
      <c r="D67" s="73"/>
    </row>
    <row r="68" spans="1:4" x14ac:dyDescent="0.2">
      <c r="A68" s="322" t="s">
        <v>42</v>
      </c>
      <c r="B68" s="325"/>
      <c r="C68" s="320"/>
      <c r="D68" s="73"/>
    </row>
    <row r="69" spans="1:4" x14ac:dyDescent="0.2">
      <c r="A69" s="322" t="s">
        <v>105</v>
      </c>
      <c r="B69" s="325"/>
      <c r="C69" s="320"/>
      <c r="D69" s="73"/>
    </row>
    <row r="70" spans="1:4" x14ac:dyDescent="0.2">
      <c r="A70" s="322" t="s">
        <v>116</v>
      </c>
      <c r="B70" s="325"/>
      <c r="C70" s="320"/>
      <c r="D70" s="73"/>
    </row>
    <row r="71" spans="1:4" x14ac:dyDescent="0.2">
      <c r="A71" s="73"/>
      <c r="B71" s="73"/>
      <c r="C71" s="73"/>
      <c r="D71" s="73"/>
    </row>
    <row r="72" spans="1:4" x14ac:dyDescent="0.2">
      <c r="A72" s="73"/>
      <c r="B72" s="73"/>
      <c r="C72" s="73"/>
      <c r="D72" s="73"/>
    </row>
    <row r="73" spans="1:4" ht="18" x14ac:dyDescent="0.2">
      <c r="A73" s="255" t="s">
        <v>137</v>
      </c>
    </row>
    <row r="74" spans="1:4" ht="17" thickBot="1" x14ac:dyDescent="0.25">
      <c r="A74" s="104"/>
    </row>
    <row r="75" spans="1:4" x14ac:dyDescent="0.2">
      <c r="A75" s="326" t="s">
        <v>158</v>
      </c>
      <c r="B75" s="327"/>
      <c r="C75" s="328"/>
    </row>
    <row r="76" spans="1:4" x14ac:dyDescent="0.2">
      <c r="A76" s="329" t="s">
        <v>73</v>
      </c>
      <c r="B76" s="325"/>
      <c r="C76" s="330"/>
    </row>
    <row r="77" spans="1:4" x14ac:dyDescent="0.2">
      <c r="A77" s="329" t="s">
        <v>94</v>
      </c>
      <c r="B77" s="325"/>
      <c r="C77" s="330"/>
    </row>
    <row r="78" spans="1:4" x14ac:dyDescent="0.2">
      <c r="A78" s="329" t="s">
        <v>138</v>
      </c>
      <c r="B78" s="325"/>
      <c r="C78" s="330"/>
    </row>
    <row r="79" spans="1:4" x14ac:dyDescent="0.2">
      <c r="A79" s="329" t="s">
        <v>135</v>
      </c>
      <c r="B79" s="325"/>
      <c r="C79" s="330"/>
    </row>
    <row r="80" spans="1:4" ht="17" thickBot="1" x14ac:dyDescent="0.25">
      <c r="A80" s="331" t="s">
        <v>136</v>
      </c>
      <c r="B80" s="332"/>
      <c r="C80" s="333"/>
    </row>
    <row r="83" spans="1:4" ht="18" x14ac:dyDescent="0.2">
      <c r="A83" s="255" t="s">
        <v>184</v>
      </c>
    </row>
    <row r="84" spans="1:4" ht="10.75" customHeight="1" x14ac:dyDescent="0.2"/>
    <row r="85" spans="1:4" ht="48" x14ac:dyDescent="0.2">
      <c r="A85" s="254"/>
      <c r="B85" s="319" t="s">
        <v>197</v>
      </c>
      <c r="C85" s="319" t="s">
        <v>198</v>
      </c>
    </row>
    <row r="86" spans="1:4" x14ac:dyDescent="0.2">
      <c r="A86" s="242" t="s">
        <v>171</v>
      </c>
      <c r="B86" s="269">
        <v>10</v>
      </c>
      <c r="C86" s="269">
        <v>0</v>
      </c>
      <c r="D86" s="176"/>
    </row>
    <row r="87" spans="1:4" x14ac:dyDescent="0.2">
      <c r="A87" s="242" t="s">
        <v>172</v>
      </c>
      <c r="B87" s="269">
        <v>9</v>
      </c>
      <c r="C87" s="269">
        <v>1</v>
      </c>
      <c r="D87" s="176"/>
    </row>
    <row r="88" spans="1:4" x14ac:dyDescent="0.2">
      <c r="A88" s="242" t="s">
        <v>173</v>
      </c>
      <c r="B88" s="269">
        <v>5</v>
      </c>
      <c r="C88" s="269">
        <v>5</v>
      </c>
      <c r="D88" s="176"/>
    </row>
    <row r="89" spans="1:4" x14ac:dyDescent="0.2">
      <c r="A89" s="242" t="s">
        <v>174</v>
      </c>
      <c r="B89" s="269">
        <v>10</v>
      </c>
      <c r="C89" s="269">
        <v>0</v>
      </c>
      <c r="D89" s="176"/>
    </row>
    <row r="90" spans="1:4" x14ac:dyDescent="0.2">
      <c r="A90" s="258" t="s">
        <v>167</v>
      </c>
      <c r="B90" s="176"/>
      <c r="C90" s="176"/>
      <c r="D90" s="269" t="s">
        <v>84</v>
      </c>
    </row>
    <row r="91" spans="1:4" x14ac:dyDescent="0.2">
      <c r="A91" s="242" t="s">
        <v>175</v>
      </c>
      <c r="B91" s="243">
        <v>3</v>
      </c>
      <c r="C91" s="243">
        <v>3</v>
      </c>
      <c r="D91" s="243">
        <v>4</v>
      </c>
    </row>
    <row r="92" spans="1:4" x14ac:dyDescent="0.2">
      <c r="A92" s="242" t="s">
        <v>176</v>
      </c>
      <c r="B92" s="243">
        <v>0</v>
      </c>
      <c r="C92" s="243">
        <v>5</v>
      </c>
      <c r="D92" s="243">
        <v>4</v>
      </c>
    </row>
    <row r="93" spans="1:4" x14ac:dyDescent="0.2">
      <c r="A93" s="73"/>
      <c r="B93" s="176"/>
      <c r="C93" s="176"/>
      <c r="D93" s="176"/>
    </row>
    <row r="94" spans="1:4" x14ac:dyDescent="0.2">
      <c r="A94" s="252"/>
      <c r="B94" s="87"/>
      <c r="C94" s="87"/>
    </row>
    <row r="96" spans="1:4" ht="31.25" customHeight="1" x14ac:dyDescent="0.2">
      <c r="A96" s="334" t="s">
        <v>199</v>
      </c>
      <c r="B96" s="334"/>
      <c r="C96" s="334"/>
      <c r="D96" s="334"/>
    </row>
    <row r="97" spans="1:1" x14ac:dyDescent="0.2">
      <c r="A97" s="256"/>
    </row>
    <row r="98" spans="1:1" x14ac:dyDescent="0.2">
      <c r="A98" s="242" t="s">
        <v>82</v>
      </c>
    </row>
    <row r="99" spans="1:1" x14ac:dyDescent="0.2">
      <c r="A99" s="242" t="s">
        <v>166</v>
      </c>
    </row>
    <row r="129" ht="33.5" customHeight="1" x14ac:dyDescent="0.2"/>
  </sheetData>
  <mergeCells count="4">
    <mergeCell ref="A96:D96"/>
    <mergeCell ref="C3:D3"/>
    <mergeCell ref="A40:C40"/>
    <mergeCell ref="A54:C54"/>
  </mergeCells>
  <pageMargins left="0.51181102362204722" right="0" top="0.35433070866141736" bottom="0" header="0" footer="0"/>
  <pageSetup scale="67" orientation="portrait" r:id="rId1"/>
  <rowBreaks count="1" manualBreakCount="1">
    <brk id="70" max="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B1" workbookViewId="0">
      <pane ySplit="5" topLeftCell="A10" activePane="bottomLeft" state="frozen"/>
      <selection pane="bottomLeft" activeCell="I25" sqref="I25"/>
    </sheetView>
  </sheetViews>
  <sheetFormatPr baseColWidth="10" defaultColWidth="10.83203125" defaultRowHeight="14" x14ac:dyDescent="0.15"/>
  <cols>
    <col min="1" max="1" width="58.1640625" style="74" customWidth="1"/>
    <col min="2" max="3" width="8.6640625" style="74" customWidth="1"/>
    <col min="4" max="5" width="9.83203125" style="74" customWidth="1"/>
    <col min="6" max="7" width="10.83203125" style="74" customWidth="1"/>
    <col min="8" max="8" width="10.83203125" style="74"/>
    <col min="9" max="9" width="89.1640625" style="79" bestFit="1" customWidth="1"/>
    <col min="10" max="16384" width="10.83203125" style="74"/>
  </cols>
  <sheetData>
    <row r="1" spans="1:9" x14ac:dyDescent="0.15">
      <c r="A1" s="89" t="str">
        <f>+'Main List'!A1</f>
        <v>FIELD SPANIEL SOCIETY HEALTH SURVEY 2017</v>
      </c>
      <c r="G1" s="168"/>
    </row>
    <row r="2" spans="1:9" x14ac:dyDescent="0.15">
      <c r="G2" s="168"/>
    </row>
    <row r="3" spans="1:9" x14ac:dyDescent="0.15">
      <c r="A3" s="169"/>
      <c r="B3" s="359" t="str">
        <f>+'Main List'!B3:C3</f>
        <v>SEX</v>
      </c>
      <c r="C3" s="366"/>
      <c r="D3" s="359" t="str">
        <f>+'Main List'!D3:E3</f>
        <v>QUESTION</v>
      </c>
      <c r="E3" s="366"/>
      <c r="F3" s="112" t="str">
        <f>+'Main List'!F3:G3</f>
        <v>NEUTERED/SPAYED</v>
      </c>
      <c r="G3" s="113"/>
      <c r="H3" s="178" t="str">
        <f>+'Main List'!I3</f>
        <v>AGE</v>
      </c>
      <c r="I3" s="80"/>
    </row>
    <row r="4" spans="1:9" x14ac:dyDescent="0.15">
      <c r="A4" s="171" t="str">
        <f>+'Main List'!A5</f>
        <v>5.   Has this Field Spaniel had problems with any of the following?</v>
      </c>
      <c r="B4" s="116" t="str">
        <f>+'Main List'!B4</f>
        <v>MALE</v>
      </c>
      <c r="C4" s="157" t="str">
        <f>+'Main List'!C4</f>
        <v>FEMALE</v>
      </c>
      <c r="D4" s="116" t="str">
        <f>+'Main List'!D4</f>
        <v>YES</v>
      </c>
      <c r="E4" s="157" t="str">
        <f>+'Main List'!E4</f>
        <v>NO</v>
      </c>
      <c r="F4" s="116" t="str">
        <f>+'Main List'!F4</f>
        <v>YES</v>
      </c>
      <c r="G4" s="157" t="str">
        <f>+'Main List'!G4</f>
        <v>NO</v>
      </c>
      <c r="H4" s="158"/>
      <c r="I4" s="80"/>
    </row>
    <row r="5" spans="1:9" x14ac:dyDescent="0.15">
      <c r="A5" s="124" t="str">
        <f>+'Main List'!A9</f>
        <v>d.   Gastro-intestinal (ie serious such as bloat olcerative Colitis</v>
      </c>
      <c r="B5" s="122"/>
      <c r="C5" s="160"/>
      <c r="D5" s="122"/>
      <c r="E5" s="161"/>
      <c r="F5" s="122"/>
      <c r="G5" s="161"/>
      <c r="H5" s="162"/>
      <c r="I5" s="80"/>
    </row>
    <row r="6" spans="1:9" x14ac:dyDescent="0.15">
      <c r="A6" s="272" t="s">
        <v>55</v>
      </c>
      <c r="B6" s="273"/>
      <c r="C6" s="273">
        <v>1</v>
      </c>
      <c r="D6" s="273"/>
      <c r="E6" s="273">
        <v>1</v>
      </c>
      <c r="F6" s="273"/>
      <c r="G6" s="273">
        <v>1</v>
      </c>
      <c r="H6" s="274">
        <v>2.5</v>
      </c>
      <c r="I6" s="80"/>
    </row>
    <row r="7" spans="1:9" x14ac:dyDescent="0.15">
      <c r="A7" s="272" t="s">
        <v>62</v>
      </c>
      <c r="B7" s="273">
        <v>1</v>
      </c>
      <c r="C7" s="273"/>
      <c r="D7" s="273"/>
      <c r="E7" s="273">
        <v>1</v>
      </c>
      <c r="F7" s="273"/>
      <c r="G7" s="273">
        <v>1</v>
      </c>
      <c r="H7" s="274">
        <v>8</v>
      </c>
      <c r="I7" s="80"/>
    </row>
    <row r="8" spans="1:9" x14ac:dyDescent="0.15">
      <c r="A8" s="272" t="s">
        <v>65</v>
      </c>
      <c r="B8" s="273"/>
      <c r="C8" s="273">
        <v>1</v>
      </c>
      <c r="D8" s="273"/>
      <c r="E8" s="273">
        <v>1</v>
      </c>
      <c r="F8" s="273"/>
      <c r="G8" s="273">
        <v>1</v>
      </c>
      <c r="H8" s="274">
        <v>1.5277777777777779</v>
      </c>
      <c r="I8" s="80"/>
    </row>
    <row r="9" spans="1:9" x14ac:dyDescent="0.15">
      <c r="A9" s="272" t="s">
        <v>71</v>
      </c>
      <c r="B9" s="273">
        <v>1</v>
      </c>
      <c r="C9" s="273"/>
      <c r="D9" s="273"/>
      <c r="E9" s="273">
        <v>1</v>
      </c>
      <c r="F9" s="273"/>
      <c r="G9" s="273">
        <v>1</v>
      </c>
      <c r="H9" s="274">
        <v>7</v>
      </c>
      <c r="I9" s="80"/>
    </row>
    <row r="10" spans="1:9" x14ac:dyDescent="0.15">
      <c r="A10" s="272" t="s">
        <v>74</v>
      </c>
      <c r="B10" s="273"/>
      <c r="C10" s="273">
        <v>1</v>
      </c>
      <c r="D10" s="273"/>
      <c r="E10" s="273">
        <v>1</v>
      </c>
      <c r="F10" s="273">
        <v>1</v>
      </c>
      <c r="G10" s="273"/>
      <c r="H10" s="274">
        <v>6</v>
      </c>
      <c r="I10" s="80"/>
    </row>
    <row r="11" spans="1:9" x14ac:dyDescent="0.15">
      <c r="A11" s="272" t="s">
        <v>75</v>
      </c>
      <c r="B11" s="273"/>
      <c r="C11" s="273">
        <v>1</v>
      </c>
      <c r="D11" s="273"/>
      <c r="E11" s="273">
        <v>1</v>
      </c>
      <c r="F11" s="273"/>
      <c r="G11" s="273">
        <v>1</v>
      </c>
      <c r="H11" s="274">
        <v>4.5</v>
      </c>
      <c r="I11" s="80"/>
    </row>
    <row r="12" spans="1:9" x14ac:dyDescent="0.15">
      <c r="A12" s="272" t="s">
        <v>76</v>
      </c>
      <c r="B12" s="273"/>
      <c r="C12" s="273">
        <v>1</v>
      </c>
      <c r="D12" s="273"/>
      <c r="E12" s="273">
        <v>1</v>
      </c>
      <c r="F12" s="273">
        <v>1</v>
      </c>
      <c r="G12" s="273"/>
      <c r="H12" s="274">
        <v>13.75</v>
      </c>
      <c r="I12" s="80"/>
    </row>
    <row r="13" spans="1:9" x14ac:dyDescent="0.15">
      <c r="A13" s="272" t="s">
        <v>77</v>
      </c>
      <c r="B13" s="273">
        <v>1</v>
      </c>
      <c r="C13" s="273"/>
      <c r="D13" s="273">
        <v>1</v>
      </c>
      <c r="E13" s="273" t="s">
        <v>21</v>
      </c>
      <c r="F13" s="273"/>
      <c r="G13" s="273">
        <v>1</v>
      </c>
      <c r="H13" s="274">
        <v>5</v>
      </c>
      <c r="I13" s="80" t="s">
        <v>180</v>
      </c>
    </row>
    <row r="14" spans="1:9" x14ac:dyDescent="0.15">
      <c r="A14" s="272" t="s">
        <v>83</v>
      </c>
      <c r="B14" s="273">
        <v>1</v>
      </c>
      <c r="C14" s="273"/>
      <c r="D14" s="273"/>
      <c r="E14" s="273">
        <v>1</v>
      </c>
      <c r="F14" s="273"/>
      <c r="G14" s="273">
        <v>1</v>
      </c>
      <c r="H14" s="274">
        <v>1</v>
      </c>
      <c r="I14" s="80"/>
    </row>
    <row r="15" spans="1:9" x14ac:dyDescent="0.15">
      <c r="A15" s="272" t="s">
        <v>86</v>
      </c>
      <c r="B15" s="273">
        <v>1</v>
      </c>
      <c r="C15" s="273" t="s">
        <v>21</v>
      </c>
      <c r="D15" s="273"/>
      <c r="E15" s="273">
        <v>1</v>
      </c>
      <c r="F15" s="273">
        <v>1</v>
      </c>
      <c r="G15" s="273"/>
      <c r="H15" s="274">
        <v>2</v>
      </c>
      <c r="I15" s="80"/>
    </row>
    <row r="16" spans="1:9" x14ac:dyDescent="0.15">
      <c r="A16" s="272" t="s">
        <v>88</v>
      </c>
      <c r="B16" s="273">
        <v>1</v>
      </c>
      <c r="C16" s="273"/>
      <c r="D16" s="273"/>
      <c r="E16" s="273">
        <v>1</v>
      </c>
      <c r="F16" s="273">
        <v>1</v>
      </c>
      <c r="G16" s="273"/>
      <c r="H16" s="274">
        <v>2</v>
      </c>
      <c r="I16" s="80"/>
    </row>
    <row r="17" spans="1:9" x14ac:dyDescent="0.15">
      <c r="A17" s="272" t="s">
        <v>89</v>
      </c>
      <c r="B17" s="273"/>
      <c r="C17" s="273">
        <v>1</v>
      </c>
      <c r="D17" s="273"/>
      <c r="E17" s="273">
        <v>1</v>
      </c>
      <c r="F17" s="273"/>
      <c r="G17" s="273">
        <v>1</v>
      </c>
      <c r="H17" s="274">
        <v>2</v>
      </c>
      <c r="I17" s="80"/>
    </row>
    <row r="18" spans="1:9" x14ac:dyDescent="0.15">
      <c r="A18" s="272" t="s">
        <v>90</v>
      </c>
      <c r="B18" s="273"/>
      <c r="C18" s="273">
        <v>1</v>
      </c>
      <c r="D18" s="273"/>
      <c r="E18" s="273">
        <v>1</v>
      </c>
      <c r="F18" s="273"/>
      <c r="G18" s="273">
        <v>1</v>
      </c>
      <c r="H18" s="274">
        <v>1</v>
      </c>
      <c r="I18" s="80"/>
    </row>
    <row r="19" spans="1:9" x14ac:dyDescent="0.15">
      <c r="A19" s="272" t="s">
        <v>91</v>
      </c>
      <c r="B19" s="273">
        <v>1</v>
      </c>
      <c r="C19" s="273"/>
      <c r="D19" s="273">
        <v>1</v>
      </c>
      <c r="E19" s="273"/>
      <c r="F19" s="273"/>
      <c r="G19" s="273">
        <v>1</v>
      </c>
      <c r="H19" s="274">
        <v>2.3330000000000002</v>
      </c>
      <c r="I19" s="80" t="s">
        <v>92</v>
      </c>
    </row>
    <row r="20" spans="1:9" x14ac:dyDescent="0.15">
      <c r="A20" s="272" t="s">
        <v>95</v>
      </c>
      <c r="B20" s="273">
        <v>1</v>
      </c>
      <c r="C20" s="273"/>
      <c r="D20" s="273"/>
      <c r="E20" s="273">
        <v>1</v>
      </c>
      <c r="F20" s="273"/>
      <c r="G20" s="273">
        <v>1</v>
      </c>
      <c r="H20" s="274">
        <v>7</v>
      </c>
      <c r="I20" s="80"/>
    </row>
    <row r="21" spans="1:9" x14ac:dyDescent="0.15">
      <c r="A21" s="272" t="s">
        <v>96</v>
      </c>
      <c r="B21" s="273">
        <v>1</v>
      </c>
      <c r="C21" s="273"/>
      <c r="D21" s="273">
        <v>1</v>
      </c>
      <c r="E21" s="273"/>
      <c r="F21" s="273"/>
      <c r="G21" s="273">
        <v>1</v>
      </c>
      <c r="H21" s="274">
        <v>10.166</v>
      </c>
      <c r="I21" s="80" t="s">
        <v>98</v>
      </c>
    </row>
    <row r="22" spans="1:9" x14ac:dyDescent="0.15">
      <c r="A22" s="272" t="s">
        <v>99</v>
      </c>
      <c r="B22" s="273">
        <v>1</v>
      </c>
      <c r="C22" s="273"/>
      <c r="D22" s="273"/>
      <c r="E22" s="273">
        <v>1</v>
      </c>
      <c r="F22" s="273">
        <v>1</v>
      </c>
      <c r="G22" s="273"/>
      <c r="H22" s="274">
        <v>9.75</v>
      </c>
      <c r="I22" s="80"/>
    </row>
    <row r="23" spans="1:9" x14ac:dyDescent="0.15">
      <c r="A23" s="272" t="s">
        <v>103</v>
      </c>
      <c r="B23" s="273">
        <v>1</v>
      </c>
      <c r="C23" s="273"/>
      <c r="D23" s="273"/>
      <c r="E23" s="273">
        <v>1</v>
      </c>
      <c r="F23" s="273"/>
      <c r="G23" s="273">
        <v>1</v>
      </c>
      <c r="H23" s="274">
        <v>6</v>
      </c>
      <c r="I23" s="80"/>
    </row>
    <row r="24" spans="1:9" x14ac:dyDescent="0.15">
      <c r="A24" s="272" t="s">
        <v>106</v>
      </c>
      <c r="B24" s="273"/>
      <c r="C24" s="273">
        <v>1</v>
      </c>
      <c r="D24" s="273"/>
      <c r="E24" s="273">
        <v>1</v>
      </c>
      <c r="F24" s="273">
        <v>1</v>
      </c>
      <c r="G24" s="273"/>
      <c r="H24" s="274">
        <v>6.5</v>
      </c>
      <c r="I24" s="80"/>
    </row>
    <row r="25" spans="1:9" x14ac:dyDescent="0.15">
      <c r="A25" s="272" t="s">
        <v>107</v>
      </c>
      <c r="B25" s="273"/>
      <c r="C25" s="273">
        <v>1</v>
      </c>
      <c r="D25" s="273">
        <v>1</v>
      </c>
      <c r="E25" s="273"/>
      <c r="F25" s="273">
        <v>1</v>
      </c>
      <c r="G25" s="273"/>
      <c r="H25" s="274">
        <v>11</v>
      </c>
      <c r="I25" s="80" t="s">
        <v>181</v>
      </c>
    </row>
    <row r="26" spans="1:9" x14ac:dyDescent="0.15">
      <c r="A26" s="272" t="s">
        <v>112</v>
      </c>
      <c r="B26" s="273">
        <v>1</v>
      </c>
      <c r="C26" s="273"/>
      <c r="D26" s="273"/>
      <c r="E26" s="273">
        <v>1</v>
      </c>
      <c r="F26" s="273"/>
      <c r="G26" s="273">
        <v>1</v>
      </c>
      <c r="H26" s="274">
        <v>1.1659999999999999</v>
      </c>
      <c r="I26" s="80"/>
    </row>
    <row r="27" spans="1:9" x14ac:dyDescent="0.15">
      <c r="A27" s="272" t="s">
        <v>115</v>
      </c>
      <c r="B27" s="273"/>
      <c r="C27" s="273">
        <v>1</v>
      </c>
      <c r="D27" s="273"/>
      <c r="E27" s="273">
        <v>1</v>
      </c>
      <c r="F27" s="273"/>
      <c r="G27" s="273">
        <v>1</v>
      </c>
      <c r="H27" s="274">
        <v>5</v>
      </c>
      <c r="I27" s="80"/>
    </row>
    <row r="28" spans="1:9" x14ac:dyDescent="0.15">
      <c r="A28" s="272" t="s">
        <v>117</v>
      </c>
      <c r="B28" s="273">
        <v>1</v>
      </c>
      <c r="C28" s="273"/>
      <c r="D28" s="273">
        <v>1</v>
      </c>
      <c r="E28" s="273"/>
      <c r="F28" s="273"/>
      <c r="G28" s="273">
        <v>1</v>
      </c>
      <c r="H28" s="274">
        <v>1</v>
      </c>
      <c r="I28" s="80" t="s">
        <v>120</v>
      </c>
    </row>
    <row r="29" spans="1:9" x14ac:dyDescent="0.15">
      <c r="A29" s="275" t="s">
        <v>119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11</v>
      </c>
      <c r="I29" s="80"/>
    </row>
    <row r="30" spans="1:9" x14ac:dyDescent="0.15">
      <c r="A30" s="272" t="s">
        <v>125</v>
      </c>
      <c r="B30" s="273"/>
      <c r="C30" s="273">
        <v>1</v>
      </c>
      <c r="D30" s="273"/>
      <c r="E30" s="273">
        <v>1</v>
      </c>
      <c r="F30" s="273">
        <v>1</v>
      </c>
      <c r="G30" s="273"/>
      <c r="H30" s="274">
        <v>13</v>
      </c>
      <c r="I30" s="80"/>
    </row>
    <row r="31" spans="1:9" x14ac:dyDescent="0.15">
      <c r="A31" s="272"/>
      <c r="B31" s="273"/>
      <c r="C31" s="273"/>
      <c r="D31" s="273"/>
      <c r="E31" s="273"/>
      <c r="F31" s="273"/>
      <c r="G31" s="273"/>
      <c r="H31" s="274"/>
      <c r="I31" s="80"/>
    </row>
    <row r="32" spans="1:9" x14ac:dyDescent="0.15">
      <c r="A32" s="272"/>
      <c r="B32" s="273"/>
      <c r="C32" s="273"/>
      <c r="D32" s="273"/>
      <c r="E32" s="273"/>
      <c r="F32" s="273"/>
      <c r="G32" s="273"/>
      <c r="H32" s="274"/>
      <c r="I32" s="80"/>
    </row>
    <row r="33" spans="1:9" x14ac:dyDescent="0.15">
      <c r="A33" s="272"/>
      <c r="B33" s="273"/>
      <c r="C33" s="273"/>
      <c r="D33" s="273"/>
      <c r="E33" s="273"/>
      <c r="F33" s="273"/>
      <c r="G33" s="273"/>
      <c r="H33" s="274"/>
      <c r="I33" s="80"/>
    </row>
    <row r="34" spans="1:9" x14ac:dyDescent="0.15">
      <c r="A34" s="272"/>
      <c r="B34" s="273"/>
      <c r="C34" s="273"/>
      <c r="D34" s="273"/>
      <c r="E34" s="273"/>
      <c r="F34" s="273"/>
      <c r="G34" s="273"/>
      <c r="H34" s="274"/>
      <c r="I34" s="80"/>
    </row>
    <row r="35" spans="1:9" x14ac:dyDescent="0.15">
      <c r="A35" s="124"/>
      <c r="B35" s="270">
        <f>COUNT(B5:B34)</f>
        <v>14</v>
      </c>
      <c r="C35" s="270">
        <f>COUNT(C5:C34)</f>
        <v>11</v>
      </c>
      <c r="D35" s="270">
        <f t="shared" ref="D35:G35" si="0">COUNT(D5:D34)</f>
        <v>5</v>
      </c>
      <c r="E35" s="270">
        <f t="shared" si="0"/>
        <v>20</v>
      </c>
      <c r="F35" s="270">
        <f t="shared" si="0"/>
        <v>8</v>
      </c>
      <c r="G35" s="270">
        <f t="shared" si="0"/>
        <v>17</v>
      </c>
      <c r="H35" s="271">
        <f>AVERAGE(H4:H34)</f>
        <v>5.6077111111111106</v>
      </c>
      <c r="I35" s="80"/>
    </row>
    <row r="36" spans="1:9" ht="8.5" customHeight="1" x14ac:dyDescent="0.15"/>
    <row r="37" spans="1:9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</sheetData>
  <mergeCells count="5">
    <mergeCell ref="B3:C3"/>
    <mergeCell ref="D3:E3"/>
    <mergeCell ref="B37:C37"/>
    <mergeCell ref="D37:E37"/>
    <mergeCell ref="F37:G37"/>
  </mergeCells>
  <pageMargins left="0.31496062992125984" right="0" top="0.35433070866141736" bottom="0" header="0.11811023622047245" footer="0"/>
  <pageSetup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J20" sqref="J20"/>
    </sheetView>
  </sheetViews>
  <sheetFormatPr baseColWidth="10" defaultColWidth="10.83203125" defaultRowHeight="13" x14ac:dyDescent="0.15"/>
  <cols>
    <col min="1" max="1" width="55.5" style="75" customWidth="1"/>
    <col min="2" max="5" width="10.83203125" style="75"/>
    <col min="6" max="7" width="12.6640625" style="75" customWidth="1"/>
    <col min="8" max="9" width="10.83203125" style="75"/>
    <col min="10" max="10" width="31.33203125" style="75" customWidth="1"/>
    <col min="11" max="16384" width="10.83203125" style="75"/>
  </cols>
  <sheetData>
    <row r="1" spans="1:10" x14ac:dyDescent="0.15">
      <c r="A1" s="175" t="str">
        <f>+'Main List'!A1</f>
        <v>FIELD SPANIEL SOCIETY HEALTH SURVEY 2017</v>
      </c>
      <c r="G1" s="163"/>
    </row>
    <row r="2" spans="1:10" ht="19.25" customHeight="1" x14ac:dyDescent="0.25">
      <c r="F2" s="177"/>
      <c r="G2" s="163"/>
    </row>
    <row r="3" spans="1:10" x14ac:dyDescent="0.15">
      <c r="A3" s="164"/>
      <c r="B3" s="370" t="str">
        <f>+'Main List'!B3:C3</f>
        <v>SEX</v>
      </c>
      <c r="C3" s="371"/>
      <c r="D3" s="370" t="str">
        <f>+'Main List'!D3:E3</f>
        <v>QUESTION</v>
      </c>
      <c r="E3" s="371"/>
      <c r="F3" s="106" t="str">
        <f>+'Main List'!F3:G3</f>
        <v>NEUTERED/SPAYED</v>
      </c>
      <c r="G3" s="107"/>
      <c r="H3" s="148" t="str">
        <f>+'Main List'!I3</f>
        <v>AGE</v>
      </c>
      <c r="I3" s="72"/>
    </row>
    <row r="4" spans="1:10" x14ac:dyDescent="0.15">
      <c r="A4" s="165" t="str">
        <f>+'Main List'!A5</f>
        <v>5.   Has this Field Spaniel had problems with any of the following?</v>
      </c>
      <c r="B4" s="108" t="str">
        <f>+'Main List'!B4</f>
        <v>MALE</v>
      </c>
      <c r="C4" s="149" t="str">
        <f>+'Main List'!C4</f>
        <v>FEMALE</v>
      </c>
      <c r="D4" s="108" t="str">
        <f>+'Main List'!D4</f>
        <v>YES</v>
      </c>
      <c r="E4" s="149" t="str">
        <f>+'Main List'!E4</f>
        <v>NO</v>
      </c>
      <c r="F4" s="108" t="str">
        <f>+'Main List'!F4</f>
        <v>YES</v>
      </c>
      <c r="G4" s="149" t="str">
        <f>+'Main List'!G4</f>
        <v>NO</v>
      </c>
      <c r="H4" s="150"/>
      <c r="I4" s="72" t="s">
        <v>38</v>
      </c>
      <c r="J4" s="75" t="s">
        <v>39</v>
      </c>
    </row>
    <row r="5" spans="1:10" x14ac:dyDescent="0.15">
      <c r="A5" s="110" t="str">
        <f>+'Main List'!A10</f>
        <v>e.   Orthopaedic problems (joints, hip dysplatia, elbows ect.</v>
      </c>
      <c r="B5" s="109"/>
      <c r="C5" s="151"/>
      <c r="D5" s="109"/>
      <c r="E5" s="152"/>
      <c r="F5" s="109"/>
      <c r="G5" s="152"/>
      <c r="H5" s="153"/>
      <c r="I5" s="72"/>
    </row>
    <row r="6" spans="1:10" x14ac:dyDescent="0.15">
      <c r="A6" s="292" t="s">
        <v>55</v>
      </c>
      <c r="B6" s="293"/>
      <c r="C6" s="293">
        <v>1</v>
      </c>
      <c r="D6" s="293"/>
      <c r="E6" s="293">
        <v>1</v>
      </c>
      <c r="F6" s="293"/>
      <c r="G6" s="293">
        <v>1</v>
      </c>
      <c r="H6" s="294">
        <v>2.5</v>
      </c>
      <c r="I6" s="72" t="s">
        <v>40</v>
      </c>
      <c r="J6" s="75" t="s">
        <v>41</v>
      </c>
    </row>
    <row r="7" spans="1:10" x14ac:dyDescent="0.15">
      <c r="A7" s="292" t="s">
        <v>62</v>
      </c>
      <c r="B7" s="293">
        <v>1</v>
      </c>
      <c r="C7" s="293"/>
      <c r="D7" s="293"/>
      <c r="E7" s="293">
        <v>1</v>
      </c>
      <c r="F7" s="293"/>
      <c r="G7" s="293">
        <v>1</v>
      </c>
      <c r="H7" s="294">
        <v>8</v>
      </c>
      <c r="I7" s="72"/>
    </row>
    <row r="8" spans="1:10" x14ac:dyDescent="0.15">
      <c r="A8" s="292" t="s">
        <v>66</v>
      </c>
      <c r="B8" s="293"/>
      <c r="C8" s="293">
        <v>1</v>
      </c>
      <c r="D8" s="293"/>
      <c r="E8" s="293">
        <v>1</v>
      </c>
      <c r="F8" s="293"/>
      <c r="G8" s="293">
        <v>1</v>
      </c>
      <c r="H8" s="294">
        <v>1.5277777777777779</v>
      </c>
      <c r="I8" s="72"/>
    </row>
    <row r="9" spans="1:10" x14ac:dyDescent="0.15">
      <c r="A9" s="292" t="s">
        <v>71</v>
      </c>
      <c r="B9" s="293">
        <v>1</v>
      </c>
      <c r="C9" s="293"/>
      <c r="D9" s="293"/>
      <c r="E9" s="293">
        <v>1</v>
      </c>
      <c r="F9" s="293"/>
      <c r="G9" s="293">
        <v>1</v>
      </c>
      <c r="H9" s="294">
        <v>7</v>
      </c>
      <c r="I9" s="72"/>
    </row>
    <row r="10" spans="1:10" x14ac:dyDescent="0.15">
      <c r="A10" s="292" t="s">
        <v>74</v>
      </c>
      <c r="B10" s="293"/>
      <c r="C10" s="293">
        <v>1</v>
      </c>
      <c r="D10" s="293"/>
      <c r="E10" s="293">
        <v>1</v>
      </c>
      <c r="F10" s="293">
        <v>1</v>
      </c>
      <c r="G10" s="293"/>
      <c r="H10" s="294">
        <v>6</v>
      </c>
      <c r="I10" s="72"/>
    </row>
    <row r="11" spans="1:10" x14ac:dyDescent="0.15">
      <c r="A11" s="292" t="s">
        <v>75</v>
      </c>
      <c r="B11" s="293"/>
      <c r="C11" s="293">
        <v>1</v>
      </c>
      <c r="D11" s="293"/>
      <c r="E11" s="293">
        <v>1</v>
      </c>
      <c r="F11" s="293"/>
      <c r="G11" s="293">
        <v>1</v>
      </c>
      <c r="H11" s="294">
        <v>4.5</v>
      </c>
      <c r="I11" s="72"/>
    </row>
    <row r="12" spans="1:10" x14ac:dyDescent="0.15">
      <c r="A12" s="292" t="s">
        <v>76</v>
      </c>
      <c r="B12" s="293"/>
      <c r="C12" s="293">
        <v>1</v>
      </c>
      <c r="D12" s="293"/>
      <c r="E12" s="293">
        <v>1</v>
      </c>
      <c r="F12" s="293">
        <v>1</v>
      </c>
      <c r="G12" s="293"/>
      <c r="H12" s="294">
        <v>13.75</v>
      </c>
      <c r="I12" s="72"/>
    </row>
    <row r="13" spans="1:10" x14ac:dyDescent="0.15">
      <c r="A13" s="292" t="s">
        <v>77</v>
      </c>
      <c r="B13" s="293">
        <v>1</v>
      </c>
      <c r="C13" s="293"/>
      <c r="D13" s="293"/>
      <c r="E13" s="293">
        <v>1</v>
      </c>
      <c r="F13" s="293"/>
      <c r="G13" s="293">
        <v>1</v>
      </c>
      <c r="H13" s="294">
        <v>5</v>
      </c>
      <c r="I13" s="72"/>
    </row>
    <row r="14" spans="1:10" x14ac:dyDescent="0.15">
      <c r="A14" s="292" t="s">
        <v>83</v>
      </c>
      <c r="B14" s="293">
        <v>1</v>
      </c>
      <c r="C14" s="293"/>
      <c r="D14" s="293"/>
      <c r="E14" s="293">
        <v>1</v>
      </c>
      <c r="F14" s="293"/>
      <c r="G14" s="293">
        <v>1</v>
      </c>
      <c r="H14" s="294">
        <v>1</v>
      </c>
      <c r="I14" s="72" t="s">
        <v>182</v>
      </c>
    </row>
    <row r="15" spans="1:10" x14ac:dyDescent="0.15">
      <c r="A15" s="292" t="s">
        <v>86</v>
      </c>
      <c r="B15" s="293">
        <v>1</v>
      </c>
      <c r="C15" s="293" t="s">
        <v>21</v>
      </c>
      <c r="D15" s="293"/>
      <c r="E15" s="293">
        <v>1</v>
      </c>
      <c r="F15" s="293">
        <v>1</v>
      </c>
      <c r="G15" s="293"/>
      <c r="H15" s="294">
        <v>2</v>
      </c>
      <c r="I15" s="72"/>
    </row>
    <row r="16" spans="1:10" x14ac:dyDescent="0.15">
      <c r="A16" s="292" t="s">
        <v>88</v>
      </c>
      <c r="B16" s="293">
        <v>1</v>
      </c>
      <c r="C16" s="293"/>
      <c r="D16" s="293"/>
      <c r="E16" s="293">
        <v>1</v>
      </c>
      <c r="F16" s="293">
        <v>1</v>
      </c>
      <c r="G16" s="293"/>
      <c r="H16" s="294">
        <v>2</v>
      </c>
      <c r="I16" s="72"/>
    </row>
    <row r="17" spans="1:10" x14ac:dyDescent="0.15">
      <c r="A17" s="292" t="s">
        <v>89</v>
      </c>
      <c r="B17" s="293"/>
      <c r="C17" s="293">
        <v>1</v>
      </c>
      <c r="D17" s="293"/>
      <c r="E17" s="293">
        <v>1</v>
      </c>
      <c r="F17" s="293"/>
      <c r="G17" s="293">
        <v>1</v>
      </c>
      <c r="H17" s="294">
        <v>2</v>
      </c>
      <c r="I17" s="72"/>
    </row>
    <row r="18" spans="1:10" x14ac:dyDescent="0.15">
      <c r="A18" s="292" t="s">
        <v>90</v>
      </c>
      <c r="B18" s="293"/>
      <c r="C18" s="293">
        <v>1</v>
      </c>
      <c r="D18" s="293"/>
      <c r="E18" s="293">
        <v>1</v>
      </c>
      <c r="F18" s="293"/>
      <c r="G18" s="293">
        <v>1</v>
      </c>
      <c r="H18" s="294">
        <v>1</v>
      </c>
      <c r="I18" s="72"/>
    </row>
    <row r="19" spans="1:10" x14ac:dyDescent="0.15">
      <c r="A19" s="292" t="s">
        <v>91</v>
      </c>
      <c r="B19" s="293">
        <v>1</v>
      </c>
      <c r="C19" s="293"/>
      <c r="D19" s="293"/>
      <c r="E19" s="293">
        <v>1</v>
      </c>
      <c r="F19" s="293"/>
      <c r="G19" s="293">
        <v>1</v>
      </c>
      <c r="H19" s="294">
        <v>2.3330000000000002</v>
      </c>
      <c r="I19" s="72"/>
    </row>
    <row r="20" spans="1:10" x14ac:dyDescent="0.15">
      <c r="A20" s="292" t="s">
        <v>95</v>
      </c>
      <c r="B20" s="293">
        <v>1</v>
      </c>
      <c r="C20" s="293"/>
      <c r="D20" s="293"/>
      <c r="E20" s="293">
        <v>1</v>
      </c>
      <c r="F20" s="293"/>
      <c r="G20" s="293">
        <v>1</v>
      </c>
      <c r="H20" s="294">
        <v>7</v>
      </c>
      <c r="I20" s="72"/>
    </row>
    <row r="21" spans="1:10" x14ac:dyDescent="0.15">
      <c r="A21" s="292" t="s">
        <v>96</v>
      </c>
      <c r="B21" s="293">
        <v>1</v>
      </c>
      <c r="C21" s="293"/>
      <c r="D21" s="293"/>
      <c r="E21" s="293">
        <v>1</v>
      </c>
      <c r="F21" s="293"/>
      <c r="G21" s="293">
        <v>1</v>
      </c>
      <c r="H21" s="294">
        <v>10.166</v>
      </c>
      <c r="I21" s="72"/>
    </row>
    <row r="22" spans="1:10" x14ac:dyDescent="0.15">
      <c r="A22" s="292" t="s">
        <v>99</v>
      </c>
      <c r="B22" s="293">
        <v>1</v>
      </c>
      <c r="C22" s="293"/>
      <c r="D22" s="293"/>
      <c r="E22" s="293">
        <v>1</v>
      </c>
      <c r="F22" s="293">
        <v>1</v>
      </c>
      <c r="G22" s="293"/>
      <c r="H22" s="294">
        <v>9.75</v>
      </c>
      <c r="I22" s="72"/>
    </row>
    <row r="23" spans="1:10" x14ac:dyDescent="0.15">
      <c r="A23" s="292" t="s">
        <v>103</v>
      </c>
      <c r="B23" s="293">
        <v>1</v>
      </c>
      <c r="C23" s="293"/>
      <c r="D23" s="293">
        <v>1</v>
      </c>
      <c r="E23" s="293" t="s">
        <v>21</v>
      </c>
      <c r="F23" s="293"/>
      <c r="G23" s="293">
        <v>1</v>
      </c>
      <c r="H23" s="294">
        <v>6</v>
      </c>
      <c r="I23" s="72" t="s">
        <v>104</v>
      </c>
    </row>
    <row r="24" spans="1:10" x14ac:dyDescent="0.15">
      <c r="A24" s="292" t="s">
        <v>106</v>
      </c>
      <c r="B24" s="293"/>
      <c r="C24" s="293">
        <v>1</v>
      </c>
      <c r="D24" s="293"/>
      <c r="E24" s="293">
        <v>1</v>
      </c>
      <c r="F24" s="293">
        <v>1</v>
      </c>
      <c r="G24" s="293"/>
      <c r="H24" s="294">
        <v>6.5</v>
      </c>
      <c r="I24" s="72"/>
    </row>
    <row r="25" spans="1:10" x14ac:dyDescent="0.15">
      <c r="A25" s="292" t="s">
        <v>107</v>
      </c>
      <c r="B25" s="293"/>
      <c r="C25" s="293">
        <v>1</v>
      </c>
      <c r="D25" s="293">
        <v>1</v>
      </c>
      <c r="E25" s="293"/>
      <c r="F25" s="293">
        <v>1</v>
      </c>
      <c r="G25" s="293"/>
      <c r="H25" s="294">
        <v>11</v>
      </c>
      <c r="I25" s="72" t="s">
        <v>108</v>
      </c>
    </row>
    <row r="26" spans="1:10" x14ac:dyDescent="0.15">
      <c r="A26" s="292" t="s">
        <v>112</v>
      </c>
      <c r="B26" s="293">
        <v>1</v>
      </c>
      <c r="C26" s="293"/>
      <c r="D26" s="293"/>
      <c r="E26" s="293">
        <v>1</v>
      </c>
      <c r="F26" s="293"/>
      <c r="G26" s="293">
        <v>1</v>
      </c>
      <c r="H26" s="294">
        <v>1.1659999999999999</v>
      </c>
      <c r="I26" s="72"/>
    </row>
    <row r="27" spans="1:10" x14ac:dyDescent="0.15">
      <c r="A27" s="292" t="s">
        <v>115</v>
      </c>
      <c r="B27" s="293"/>
      <c r="C27" s="293">
        <v>1</v>
      </c>
      <c r="D27" s="293"/>
      <c r="E27" s="293">
        <v>1</v>
      </c>
      <c r="F27" s="293"/>
      <c r="G27" s="293">
        <v>1</v>
      </c>
      <c r="H27" s="294">
        <v>5</v>
      </c>
      <c r="I27" s="75" t="s">
        <v>145</v>
      </c>
      <c r="J27" s="75" t="s">
        <v>41</v>
      </c>
    </row>
    <row r="28" spans="1:10" x14ac:dyDescent="0.15">
      <c r="A28" s="292" t="s">
        <v>117</v>
      </c>
      <c r="B28" s="293">
        <v>1</v>
      </c>
      <c r="C28" s="293"/>
      <c r="D28" s="293"/>
      <c r="E28" s="293">
        <v>1</v>
      </c>
      <c r="F28" s="293"/>
      <c r="G28" s="293">
        <v>1</v>
      </c>
      <c r="H28" s="294">
        <v>1</v>
      </c>
      <c r="I28" s="72"/>
    </row>
    <row r="29" spans="1:10" x14ac:dyDescent="0.15">
      <c r="A29" s="295" t="s">
        <v>119</v>
      </c>
      <c r="B29" s="293">
        <v>1</v>
      </c>
      <c r="C29" s="293"/>
      <c r="D29" s="293"/>
      <c r="E29" s="293">
        <v>1</v>
      </c>
      <c r="F29" s="293"/>
      <c r="G29" s="293">
        <v>1</v>
      </c>
      <c r="H29" s="294">
        <v>11</v>
      </c>
      <c r="I29" s="72"/>
    </row>
    <row r="30" spans="1:10" x14ac:dyDescent="0.15">
      <c r="A30" s="292" t="s">
        <v>125</v>
      </c>
      <c r="B30" s="293"/>
      <c r="C30" s="293">
        <v>1</v>
      </c>
      <c r="D30" s="293"/>
      <c r="E30" s="293">
        <v>1</v>
      </c>
      <c r="F30" s="293">
        <v>1</v>
      </c>
      <c r="G30" s="293"/>
      <c r="H30" s="294">
        <v>13</v>
      </c>
      <c r="I30" s="72"/>
    </row>
    <row r="31" spans="1:10" x14ac:dyDescent="0.15">
      <c r="A31" s="292"/>
      <c r="B31" s="293"/>
      <c r="C31" s="293"/>
      <c r="D31" s="293"/>
      <c r="E31" s="293"/>
      <c r="F31" s="293"/>
      <c r="G31" s="293"/>
      <c r="H31" s="294"/>
      <c r="I31" s="72"/>
    </row>
    <row r="32" spans="1:10" x14ac:dyDescent="0.15">
      <c r="A32" s="292"/>
      <c r="B32" s="293"/>
      <c r="C32" s="293"/>
      <c r="D32" s="293"/>
      <c r="E32" s="293"/>
      <c r="F32" s="293"/>
      <c r="G32" s="293"/>
      <c r="H32" s="294"/>
      <c r="I32" s="72"/>
    </row>
    <row r="33" spans="1:9" x14ac:dyDescent="0.15">
      <c r="A33" s="292"/>
      <c r="B33" s="293"/>
      <c r="C33" s="293"/>
      <c r="D33" s="293"/>
      <c r="E33" s="293"/>
      <c r="F33" s="293"/>
      <c r="G33" s="293"/>
      <c r="H33" s="294"/>
      <c r="I33" s="72"/>
    </row>
    <row r="34" spans="1:9" x14ac:dyDescent="0.15">
      <c r="A34" s="292"/>
      <c r="B34" s="293"/>
      <c r="C34" s="293"/>
      <c r="D34" s="293"/>
      <c r="E34" s="293"/>
      <c r="F34" s="293"/>
      <c r="G34" s="293"/>
      <c r="H34" s="294"/>
      <c r="I34" s="72"/>
    </row>
    <row r="35" spans="1:9" x14ac:dyDescent="0.15">
      <c r="A35" s="110"/>
      <c r="B35" s="290">
        <f>COUNT(B5:B34)</f>
        <v>14</v>
      </c>
      <c r="C35" s="290">
        <f>COUNT(C5:C34)</f>
        <v>11</v>
      </c>
      <c r="D35" s="290">
        <f t="shared" ref="D35:G35" si="0">COUNT(D5:D34)</f>
        <v>2</v>
      </c>
      <c r="E35" s="290">
        <f t="shared" si="0"/>
        <v>23</v>
      </c>
      <c r="F35" s="290">
        <f t="shared" si="0"/>
        <v>8</v>
      </c>
      <c r="G35" s="290">
        <f t="shared" si="0"/>
        <v>17</v>
      </c>
      <c r="H35" s="291">
        <f>AVERAGE(H4:H34)</f>
        <v>5.6077111111111106</v>
      </c>
      <c r="I35" s="72"/>
    </row>
    <row r="36" spans="1:9" ht="9.5" customHeight="1" x14ac:dyDescent="0.15"/>
    <row r="37" spans="1:9" x14ac:dyDescent="0.15">
      <c r="B37" s="372">
        <f>+C35+B35</f>
        <v>25</v>
      </c>
      <c r="C37" s="372"/>
      <c r="D37" s="372">
        <f>+E35+D35</f>
        <v>25</v>
      </c>
      <c r="E37" s="372"/>
      <c r="F37" s="372">
        <f>+G35+F35</f>
        <v>25</v>
      </c>
      <c r="G37" s="372"/>
    </row>
  </sheetData>
  <mergeCells count="5">
    <mergeCell ref="B3:C3"/>
    <mergeCell ref="D3:E3"/>
    <mergeCell ref="B37:C37"/>
    <mergeCell ref="D37:E37"/>
    <mergeCell ref="F37:G37"/>
  </mergeCells>
  <pageMargins left="0.31496062992125984" right="0" top="0.35433070866141736" bottom="0" header="0.19685039370078741" footer="0"/>
  <pageSetup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pane ySplit="5" topLeftCell="A11" activePane="bottomLeft" state="frozen"/>
      <selection pane="bottomLeft" activeCell="I12" sqref="I12"/>
    </sheetView>
  </sheetViews>
  <sheetFormatPr baseColWidth="10" defaultColWidth="10.83203125" defaultRowHeight="14" x14ac:dyDescent="0.15"/>
  <cols>
    <col min="1" max="1" width="55.33203125" style="74" customWidth="1"/>
    <col min="2" max="3" width="9" style="74" customWidth="1"/>
    <col min="4" max="5" width="9.6640625" style="74" customWidth="1"/>
    <col min="6" max="7" width="11" style="74" customWidth="1"/>
    <col min="8" max="8" width="6.6640625" style="74" bestFit="1" customWidth="1"/>
    <col min="9" max="9" width="62.83203125" style="74" bestFit="1" customWidth="1"/>
    <col min="10" max="16384" width="10.83203125" style="74"/>
  </cols>
  <sheetData>
    <row r="1" spans="1:9" x14ac:dyDescent="0.15">
      <c r="A1" s="179" t="str">
        <f>+'Main List'!A1</f>
        <v>FIELD SPANIEL SOCIETY HEALTH SURVEY 2017</v>
      </c>
      <c r="B1" s="180"/>
      <c r="C1" s="180"/>
      <c r="D1" s="180"/>
      <c r="E1" s="180"/>
      <c r="G1" s="181"/>
      <c r="H1" s="180"/>
    </row>
    <row r="2" spans="1:9" x14ac:dyDescent="0.15">
      <c r="A2" s="179"/>
      <c r="B2" s="180"/>
      <c r="C2" s="180"/>
      <c r="D2" s="180"/>
      <c r="E2" s="180"/>
      <c r="G2" s="181"/>
      <c r="H2" s="180"/>
    </row>
    <row r="3" spans="1:9" x14ac:dyDescent="0.15">
      <c r="A3" s="182"/>
      <c r="B3" s="373" t="str">
        <f>+'Main List'!B3:C3</f>
        <v>SEX</v>
      </c>
      <c r="C3" s="374"/>
      <c r="D3" s="373" t="str">
        <f>+'Main List'!D3:E3</f>
        <v>QUESTION</v>
      </c>
      <c r="E3" s="374"/>
      <c r="F3" s="373" t="s">
        <v>5</v>
      </c>
      <c r="G3" s="374"/>
      <c r="H3" s="191" t="s">
        <v>6</v>
      </c>
      <c r="I3" s="71"/>
    </row>
    <row r="4" spans="1:9" x14ac:dyDescent="0.15">
      <c r="A4" s="183" t="s">
        <v>15</v>
      </c>
      <c r="B4" s="184" t="str">
        <f>+'Main List'!B4</f>
        <v>MALE</v>
      </c>
      <c r="C4" s="185" t="str">
        <f>+'Main List'!C4</f>
        <v>FEMALE</v>
      </c>
      <c r="D4" s="184" t="s">
        <v>0</v>
      </c>
      <c r="E4" s="185" t="s">
        <v>2</v>
      </c>
      <c r="F4" s="184" t="s">
        <v>0</v>
      </c>
      <c r="G4" s="185" t="s">
        <v>2</v>
      </c>
      <c r="H4" s="186"/>
      <c r="I4" s="71"/>
    </row>
    <row r="5" spans="1:9" x14ac:dyDescent="0.15">
      <c r="A5" s="187" t="str">
        <f>+'Main List'!A11</f>
        <v>f.   Problems with Eyes</v>
      </c>
      <c r="B5" s="188"/>
      <c r="C5" s="189"/>
      <c r="D5" s="188"/>
      <c r="E5" s="189"/>
      <c r="F5" s="188"/>
      <c r="G5" s="189"/>
      <c r="H5" s="190"/>
      <c r="I5" s="71"/>
    </row>
    <row r="6" spans="1:9" x14ac:dyDescent="0.15">
      <c r="A6" s="296" t="s">
        <v>55</v>
      </c>
      <c r="B6" s="297"/>
      <c r="C6" s="297">
        <v>1</v>
      </c>
      <c r="D6" s="297"/>
      <c r="E6" s="297">
        <v>1</v>
      </c>
      <c r="F6" s="297"/>
      <c r="G6" s="297">
        <v>1</v>
      </c>
      <c r="H6" s="298">
        <v>2.5</v>
      </c>
      <c r="I6" s="71"/>
    </row>
    <row r="7" spans="1:9" x14ac:dyDescent="0.15">
      <c r="A7" s="296" t="s">
        <v>62</v>
      </c>
      <c r="B7" s="297">
        <v>1</v>
      </c>
      <c r="C7" s="297" t="s">
        <v>21</v>
      </c>
      <c r="D7" s="297"/>
      <c r="E7" s="297">
        <v>1</v>
      </c>
      <c r="F7" s="297"/>
      <c r="G7" s="297">
        <v>1</v>
      </c>
      <c r="H7" s="298">
        <v>8</v>
      </c>
      <c r="I7" s="71"/>
    </row>
    <row r="8" spans="1:9" x14ac:dyDescent="0.15">
      <c r="A8" s="296" t="s">
        <v>65</v>
      </c>
      <c r="B8" s="297"/>
      <c r="C8" s="297">
        <v>1</v>
      </c>
      <c r="D8" s="297"/>
      <c r="E8" s="297">
        <v>1</v>
      </c>
      <c r="F8" s="297"/>
      <c r="G8" s="297">
        <v>1</v>
      </c>
      <c r="H8" s="274">
        <v>1.5277777777777779</v>
      </c>
      <c r="I8" s="71"/>
    </row>
    <row r="9" spans="1:9" x14ac:dyDescent="0.15">
      <c r="A9" s="296" t="s">
        <v>71</v>
      </c>
      <c r="B9" s="297">
        <v>1</v>
      </c>
      <c r="C9" s="297"/>
      <c r="D9" s="297"/>
      <c r="E9" s="297">
        <v>1</v>
      </c>
      <c r="F9" s="297"/>
      <c r="G9" s="297">
        <v>1</v>
      </c>
      <c r="H9" s="298">
        <v>7</v>
      </c>
      <c r="I9" s="71"/>
    </row>
    <row r="10" spans="1:9" x14ac:dyDescent="0.15">
      <c r="A10" s="296" t="s">
        <v>74</v>
      </c>
      <c r="B10" s="297"/>
      <c r="C10" s="297">
        <v>1</v>
      </c>
      <c r="D10" s="297"/>
      <c r="E10" s="297">
        <v>1</v>
      </c>
      <c r="F10" s="297">
        <v>1</v>
      </c>
      <c r="G10" s="297"/>
      <c r="H10" s="298">
        <v>6</v>
      </c>
      <c r="I10" s="71"/>
    </row>
    <row r="11" spans="1:9" x14ac:dyDescent="0.15">
      <c r="A11" s="296" t="s">
        <v>75</v>
      </c>
      <c r="B11" s="297"/>
      <c r="C11" s="297">
        <v>1</v>
      </c>
      <c r="D11" s="297"/>
      <c r="E11" s="297">
        <v>1</v>
      </c>
      <c r="F11" s="297"/>
      <c r="G11" s="297">
        <v>1</v>
      </c>
      <c r="H11" s="298">
        <v>4.5</v>
      </c>
      <c r="I11" s="71"/>
    </row>
    <row r="12" spans="1:9" x14ac:dyDescent="0.15">
      <c r="A12" s="296" t="s">
        <v>76</v>
      </c>
      <c r="B12" s="297"/>
      <c r="C12" s="297">
        <v>1</v>
      </c>
      <c r="D12" s="297">
        <v>1</v>
      </c>
      <c r="E12" s="297"/>
      <c r="F12" s="297">
        <v>1</v>
      </c>
      <c r="G12" s="297"/>
      <c r="H12" s="298">
        <v>13.75</v>
      </c>
      <c r="I12" s="70" t="s">
        <v>183</v>
      </c>
    </row>
    <row r="13" spans="1:9" x14ac:dyDescent="0.15">
      <c r="A13" s="296" t="s">
        <v>77</v>
      </c>
      <c r="B13" s="297">
        <v>1</v>
      </c>
      <c r="C13" s="297"/>
      <c r="D13" s="297"/>
      <c r="E13" s="297">
        <v>1</v>
      </c>
      <c r="F13" s="297"/>
      <c r="G13" s="297">
        <v>1</v>
      </c>
      <c r="H13" s="298">
        <v>5</v>
      </c>
      <c r="I13" s="71"/>
    </row>
    <row r="14" spans="1:9" x14ac:dyDescent="0.15">
      <c r="A14" s="296" t="s">
        <v>83</v>
      </c>
      <c r="B14" s="297">
        <v>1</v>
      </c>
      <c r="C14" s="297"/>
      <c r="D14" s="297"/>
      <c r="E14" s="297">
        <v>1</v>
      </c>
      <c r="F14" s="297"/>
      <c r="G14" s="297">
        <v>1</v>
      </c>
      <c r="H14" s="298">
        <v>1</v>
      </c>
      <c r="I14" s="71"/>
    </row>
    <row r="15" spans="1:9" x14ac:dyDescent="0.15">
      <c r="A15" s="296" t="s">
        <v>86</v>
      </c>
      <c r="B15" s="297">
        <v>1</v>
      </c>
      <c r="C15" s="297" t="s">
        <v>21</v>
      </c>
      <c r="D15" s="297"/>
      <c r="E15" s="297">
        <v>1</v>
      </c>
      <c r="F15" s="297">
        <v>1</v>
      </c>
      <c r="G15" s="297"/>
      <c r="H15" s="298">
        <v>2</v>
      </c>
      <c r="I15" s="71"/>
    </row>
    <row r="16" spans="1:9" x14ac:dyDescent="0.15">
      <c r="A16" s="296" t="s">
        <v>88</v>
      </c>
      <c r="B16" s="297">
        <v>1</v>
      </c>
      <c r="C16" s="297"/>
      <c r="D16" s="297"/>
      <c r="E16" s="297">
        <v>1</v>
      </c>
      <c r="F16" s="297">
        <v>1</v>
      </c>
      <c r="G16" s="297"/>
      <c r="H16" s="298">
        <v>2</v>
      </c>
      <c r="I16" s="71"/>
    </row>
    <row r="17" spans="1:9" x14ac:dyDescent="0.15">
      <c r="A17" s="296" t="s">
        <v>89</v>
      </c>
      <c r="B17" s="297"/>
      <c r="C17" s="297">
        <v>1</v>
      </c>
      <c r="D17" s="297"/>
      <c r="E17" s="297">
        <v>1</v>
      </c>
      <c r="F17" s="297"/>
      <c r="G17" s="297">
        <v>1</v>
      </c>
      <c r="H17" s="298">
        <v>2</v>
      </c>
      <c r="I17" s="71"/>
    </row>
    <row r="18" spans="1:9" x14ac:dyDescent="0.15">
      <c r="A18" s="296" t="s">
        <v>90</v>
      </c>
      <c r="B18" s="297"/>
      <c r="C18" s="297">
        <v>1</v>
      </c>
      <c r="D18" s="297"/>
      <c r="E18" s="297">
        <v>1</v>
      </c>
      <c r="F18" s="297"/>
      <c r="G18" s="297">
        <v>1</v>
      </c>
      <c r="H18" s="298">
        <v>1</v>
      </c>
      <c r="I18" s="71"/>
    </row>
    <row r="19" spans="1:9" x14ac:dyDescent="0.15">
      <c r="A19" s="296" t="s">
        <v>91</v>
      </c>
      <c r="B19" s="297">
        <v>1</v>
      </c>
      <c r="C19" s="297"/>
      <c r="D19" s="297"/>
      <c r="E19" s="297">
        <v>1</v>
      </c>
      <c r="F19" s="297"/>
      <c r="G19" s="297">
        <v>1</v>
      </c>
      <c r="H19" s="298">
        <v>2.33</v>
      </c>
      <c r="I19" s="80"/>
    </row>
    <row r="20" spans="1:9" x14ac:dyDescent="0.15">
      <c r="A20" s="296" t="s">
        <v>95</v>
      </c>
      <c r="B20" s="297">
        <v>1</v>
      </c>
      <c r="C20" s="297"/>
      <c r="D20" s="297"/>
      <c r="E20" s="297">
        <v>1</v>
      </c>
      <c r="F20" s="297"/>
      <c r="G20" s="297">
        <v>1</v>
      </c>
      <c r="H20" s="298">
        <v>7</v>
      </c>
      <c r="I20" s="71"/>
    </row>
    <row r="21" spans="1:9" x14ac:dyDescent="0.15">
      <c r="A21" s="296" t="s">
        <v>96</v>
      </c>
      <c r="B21" s="297">
        <v>1</v>
      </c>
      <c r="C21" s="297"/>
      <c r="D21" s="297"/>
      <c r="E21" s="297">
        <v>1</v>
      </c>
      <c r="F21" s="297"/>
      <c r="G21" s="297">
        <v>1</v>
      </c>
      <c r="H21" s="298">
        <v>10.166</v>
      </c>
      <c r="I21" s="71"/>
    </row>
    <row r="22" spans="1:9" x14ac:dyDescent="0.15">
      <c r="A22" s="296" t="s">
        <v>99</v>
      </c>
      <c r="B22" s="297">
        <v>1</v>
      </c>
      <c r="C22" s="297"/>
      <c r="D22" s="297"/>
      <c r="E22" s="297">
        <v>1</v>
      </c>
      <c r="F22" s="297">
        <v>1</v>
      </c>
      <c r="G22" s="297"/>
      <c r="H22" s="298">
        <v>9.75</v>
      </c>
      <c r="I22" s="71"/>
    </row>
    <row r="23" spans="1:9" x14ac:dyDescent="0.15">
      <c r="A23" s="296" t="s">
        <v>103</v>
      </c>
      <c r="B23" s="297">
        <v>1</v>
      </c>
      <c r="C23" s="297"/>
      <c r="D23" s="297"/>
      <c r="E23" s="297">
        <v>1</v>
      </c>
      <c r="F23" s="297"/>
      <c r="G23" s="297">
        <v>1</v>
      </c>
      <c r="H23" s="298">
        <v>6</v>
      </c>
      <c r="I23" s="71"/>
    </row>
    <row r="24" spans="1:9" x14ac:dyDescent="0.15">
      <c r="A24" s="296" t="s">
        <v>106</v>
      </c>
      <c r="B24" s="297"/>
      <c r="C24" s="297">
        <v>1</v>
      </c>
      <c r="D24" s="297"/>
      <c r="E24" s="297">
        <v>1</v>
      </c>
      <c r="F24" s="297">
        <v>1</v>
      </c>
      <c r="G24" s="297"/>
      <c r="H24" s="298">
        <v>6.5</v>
      </c>
      <c r="I24" s="71"/>
    </row>
    <row r="25" spans="1:9" x14ac:dyDescent="0.15">
      <c r="A25" s="296" t="s">
        <v>107</v>
      </c>
      <c r="B25" s="297"/>
      <c r="C25" s="297">
        <v>1</v>
      </c>
      <c r="D25" s="297">
        <v>1</v>
      </c>
      <c r="E25" s="297"/>
      <c r="F25" s="297">
        <v>1</v>
      </c>
      <c r="G25" s="297"/>
      <c r="H25" s="298">
        <v>11</v>
      </c>
      <c r="I25" s="71" t="s">
        <v>109</v>
      </c>
    </row>
    <row r="26" spans="1:9" x14ac:dyDescent="0.15">
      <c r="A26" s="296" t="s">
        <v>112</v>
      </c>
      <c r="B26" s="297">
        <v>1</v>
      </c>
      <c r="C26" s="297"/>
      <c r="D26" s="297"/>
      <c r="E26" s="297">
        <v>1</v>
      </c>
      <c r="F26" s="297"/>
      <c r="G26" s="297">
        <v>1</v>
      </c>
      <c r="H26" s="298">
        <v>1.1659999999999999</v>
      </c>
      <c r="I26" s="71"/>
    </row>
    <row r="27" spans="1:9" x14ac:dyDescent="0.15">
      <c r="A27" s="296" t="s">
        <v>115</v>
      </c>
      <c r="B27" s="297"/>
      <c r="C27" s="297">
        <v>1</v>
      </c>
      <c r="D27" s="297"/>
      <c r="E27" s="297">
        <v>1</v>
      </c>
      <c r="F27" s="297"/>
      <c r="G27" s="297">
        <v>1</v>
      </c>
      <c r="H27" s="298">
        <v>5</v>
      </c>
      <c r="I27" s="71"/>
    </row>
    <row r="28" spans="1:9" x14ac:dyDescent="0.15">
      <c r="A28" s="296" t="s">
        <v>117</v>
      </c>
      <c r="B28" s="297">
        <v>1</v>
      </c>
      <c r="C28" s="297"/>
      <c r="D28" s="297"/>
      <c r="E28" s="297">
        <v>1</v>
      </c>
      <c r="F28" s="297"/>
      <c r="G28" s="297">
        <v>1</v>
      </c>
      <c r="H28" s="298">
        <v>1</v>
      </c>
      <c r="I28" s="71"/>
    </row>
    <row r="29" spans="1:9" x14ac:dyDescent="0.15">
      <c r="A29" s="275" t="s">
        <v>119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11</v>
      </c>
      <c r="I29" s="71"/>
    </row>
    <row r="30" spans="1:9" x14ac:dyDescent="0.15">
      <c r="A30" s="272" t="s">
        <v>125</v>
      </c>
      <c r="B30" s="273"/>
      <c r="C30" s="273">
        <v>1</v>
      </c>
      <c r="D30" s="273"/>
      <c r="E30" s="273">
        <v>1</v>
      </c>
      <c r="F30" s="273">
        <v>1</v>
      </c>
      <c r="G30" s="273"/>
      <c r="H30" s="274">
        <v>13</v>
      </c>
      <c r="I30" s="71"/>
    </row>
    <row r="31" spans="1:9" x14ac:dyDescent="0.15">
      <c r="A31" s="296"/>
      <c r="B31" s="297"/>
      <c r="C31" s="297"/>
      <c r="D31" s="297"/>
      <c r="E31" s="297"/>
      <c r="F31" s="297"/>
      <c r="G31" s="297"/>
      <c r="H31" s="298"/>
      <c r="I31" s="71"/>
    </row>
    <row r="32" spans="1:9" x14ac:dyDescent="0.15">
      <c r="A32" s="296"/>
      <c r="B32" s="297"/>
      <c r="C32" s="297"/>
      <c r="D32" s="297"/>
      <c r="E32" s="297"/>
      <c r="F32" s="297"/>
      <c r="G32" s="297"/>
      <c r="H32" s="298"/>
      <c r="I32" s="71"/>
    </row>
    <row r="33" spans="1:9" x14ac:dyDescent="0.15">
      <c r="A33" s="296"/>
      <c r="B33" s="297"/>
      <c r="C33" s="297"/>
      <c r="D33" s="297"/>
      <c r="E33" s="297"/>
      <c r="F33" s="297"/>
      <c r="G33" s="297"/>
      <c r="H33" s="298"/>
      <c r="I33" s="71"/>
    </row>
    <row r="34" spans="1:9" x14ac:dyDescent="0.15">
      <c r="A34" s="296"/>
      <c r="B34" s="297"/>
      <c r="C34" s="297"/>
      <c r="D34" s="297"/>
      <c r="E34" s="297"/>
      <c r="F34" s="297"/>
      <c r="G34" s="297"/>
      <c r="H34" s="298"/>
      <c r="I34" s="71"/>
    </row>
    <row r="35" spans="1:9" x14ac:dyDescent="0.15">
      <c r="A35" s="187"/>
      <c r="B35" s="270">
        <f>COUNT(B5:B34)</f>
        <v>14</v>
      </c>
      <c r="C35" s="270">
        <f>COUNT(C5:C34)</f>
        <v>11</v>
      </c>
      <c r="D35" s="270">
        <f t="shared" ref="D35:G35" si="0">COUNT(D5:D34)</f>
        <v>2</v>
      </c>
      <c r="E35" s="270">
        <f t="shared" si="0"/>
        <v>23</v>
      </c>
      <c r="F35" s="270">
        <f t="shared" si="0"/>
        <v>8</v>
      </c>
      <c r="G35" s="270">
        <f t="shared" si="0"/>
        <v>17</v>
      </c>
      <c r="H35" s="271">
        <f>AVERAGE(H4:H34)</f>
        <v>5.6075911111111107</v>
      </c>
      <c r="I35" s="71"/>
    </row>
    <row r="36" spans="1:9" ht="7.75" customHeight="1" x14ac:dyDescent="0.15"/>
    <row r="37" spans="1:9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</sheetData>
  <mergeCells count="6">
    <mergeCell ref="D3:E3"/>
    <mergeCell ref="B3:C3"/>
    <mergeCell ref="B37:C37"/>
    <mergeCell ref="D37:E37"/>
    <mergeCell ref="F37:G37"/>
    <mergeCell ref="F3:G3"/>
  </mergeCells>
  <pageMargins left="0.31496062992125984" right="0" top="0.35433070866141736" bottom="0" header="0.19685039370078741" footer="0"/>
  <pageSetup scale="67" orientation="landscape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workbookViewId="0">
      <selection activeCell="I10" sqref="I10"/>
    </sheetView>
  </sheetViews>
  <sheetFormatPr baseColWidth="10" defaultColWidth="10.83203125" defaultRowHeight="14" x14ac:dyDescent="0.15"/>
  <cols>
    <col min="1" max="1" width="56.33203125" style="74" bestFit="1" customWidth="1"/>
    <col min="2" max="3" width="8.1640625" style="74" customWidth="1"/>
    <col min="4" max="5" width="6.6640625" style="74" customWidth="1"/>
    <col min="6" max="7" width="11.6640625" style="74" customWidth="1"/>
    <col min="8" max="8" width="6.6640625" style="74" bestFit="1" customWidth="1"/>
    <col min="9" max="9" width="52.6640625" style="74" bestFit="1" customWidth="1"/>
    <col min="10" max="16384" width="10.83203125" style="74"/>
  </cols>
  <sheetData>
    <row r="1" spans="1:9" x14ac:dyDescent="0.15">
      <c r="A1" s="89" t="str">
        <f>+'Main List'!A1</f>
        <v>FIELD SPANIEL SOCIETY HEALTH SURVEY 2017</v>
      </c>
    </row>
    <row r="2" spans="1:9" x14ac:dyDescent="0.15">
      <c r="A2" s="180"/>
      <c r="B2" s="180"/>
      <c r="C2" s="180"/>
      <c r="D2" s="180"/>
      <c r="E2" s="180"/>
      <c r="G2" s="181"/>
      <c r="H2" s="180"/>
    </row>
    <row r="3" spans="1:9" x14ac:dyDescent="0.15">
      <c r="A3" s="182"/>
      <c r="B3" s="373" t="str">
        <f>+'Main List'!B3:C3</f>
        <v>SEX</v>
      </c>
      <c r="C3" s="374"/>
      <c r="D3" s="373" t="str">
        <f>+'Main List'!D3:E3</f>
        <v>QUESTION</v>
      </c>
      <c r="E3" s="374"/>
      <c r="F3" s="373" t="s">
        <v>5</v>
      </c>
      <c r="G3" s="374"/>
      <c r="H3" s="191" t="s">
        <v>6</v>
      </c>
      <c r="I3" s="71"/>
    </row>
    <row r="4" spans="1:9" x14ac:dyDescent="0.15">
      <c r="A4" s="183" t="s">
        <v>15</v>
      </c>
      <c r="B4" s="184" t="str">
        <f>+'Main List'!B4</f>
        <v>MALE</v>
      </c>
      <c r="C4" s="185" t="str">
        <f>+'Main List'!C4</f>
        <v>FEMALE</v>
      </c>
      <c r="D4" s="184" t="str">
        <f>+'Main List'!D4</f>
        <v>YES</v>
      </c>
      <c r="E4" s="185" t="str">
        <f>+'Main List'!E4</f>
        <v>NO</v>
      </c>
      <c r="F4" s="184" t="s">
        <v>0</v>
      </c>
      <c r="G4" s="185" t="s">
        <v>2</v>
      </c>
      <c r="H4" s="186"/>
      <c r="I4" s="71"/>
    </row>
    <row r="5" spans="1:9" x14ac:dyDescent="0.15">
      <c r="A5" s="187" t="str">
        <f>+'Main List'!A12</f>
        <v>g.  Urinary problems (cystitis, incontinence ect.)</v>
      </c>
      <c r="B5" s="188"/>
      <c r="C5" s="189"/>
      <c r="D5" s="188"/>
      <c r="E5" s="189"/>
      <c r="F5" s="188"/>
      <c r="G5" s="189"/>
      <c r="H5" s="190"/>
      <c r="I5" s="71"/>
    </row>
    <row r="6" spans="1:9" x14ac:dyDescent="0.15">
      <c r="A6" s="296" t="s">
        <v>55</v>
      </c>
      <c r="B6" s="297"/>
      <c r="C6" s="297">
        <v>1</v>
      </c>
      <c r="D6" s="297"/>
      <c r="E6" s="297">
        <v>1</v>
      </c>
      <c r="F6" s="297"/>
      <c r="G6" s="297">
        <v>1</v>
      </c>
      <c r="H6" s="298">
        <v>2.5</v>
      </c>
      <c r="I6" s="71"/>
    </row>
    <row r="7" spans="1:9" x14ac:dyDescent="0.15">
      <c r="A7" s="296" t="s">
        <v>62</v>
      </c>
      <c r="B7" s="297">
        <v>1</v>
      </c>
      <c r="C7" s="297"/>
      <c r="D7" s="297"/>
      <c r="E7" s="297">
        <v>1</v>
      </c>
      <c r="F7" s="297"/>
      <c r="G7" s="297">
        <v>1</v>
      </c>
      <c r="H7" s="298">
        <v>8</v>
      </c>
      <c r="I7" s="71"/>
    </row>
    <row r="8" spans="1:9" x14ac:dyDescent="0.15">
      <c r="A8" s="296" t="s">
        <v>66</v>
      </c>
      <c r="B8" s="297"/>
      <c r="C8" s="297">
        <v>1</v>
      </c>
      <c r="D8" s="297"/>
      <c r="E8" s="297">
        <v>1</v>
      </c>
      <c r="F8" s="297"/>
      <c r="G8" s="297">
        <v>1</v>
      </c>
      <c r="H8" s="274">
        <v>1.5277777777777779</v>
      </c>
      <c r="I8" s="71"/>
    </row>
    <row r="9" spans="1:9" x14ac:dyDescent="0.15">
      <c r="A9" s="296" t="s">
        <v>71</v>
      </c>
      <c r="B9" s="297">
        <v>1</v>
      </c>
      <c r="C9" s="297"/>
      <c r="D9" s="297"/>
      <c r="E9" s="297">
        <v>1</v>
      </c>
      <c r="F9" s="297"/>
      <c r="G9" s="297">
        <v>1</v>
      </c>
      <c r="H9" s="298">
        <v>7</v>
      </c>
      <c r="I9" s="71"/>
    </row>
    <row r="10" spans="1:9" x14ac:dyDescent="0.15">
      <c r="A10" s="296" t="s">
        <v>74</v>
      </c>
      <c r="B10" s="297"/>
      <c r="C10" s="297">
        <v>1</v>
      </c>
      <c r="D10" s="297">
        <v>1</v>
      </c>
      <c r="E10" s="297"/>
      <c r="F10" s="297">
        <v>1</v>
      </c>
      <c r="G10" s="297"/>
      <c r="H10" s="298">
        <v>6</v>
      </c>
      <c r="I10" s="71" t="s">
        <v>185</v>
      </c>
    </row>
    <row r="11" spans="1:9" x14ac:dyDescent="0.15">
      <c r="A11" s="296" t="s">
        <v>75</v>
      </c>
      <c r="B11" s="297"/>
      <c r="C11" s="297">
        <v>1</v>
      </c>
      <c r="D11" s="297"/>
      <c r="E11" s="297">
        <v>1</v>
      </c>
      <c r="F11" s="297"/>
      <c r="G11" s="297">
        <v>1</v>
      </c>
      <c r="H11" s="298">
        <v>4.5</v>
      </c>
      <c r="I11" s="71"/>
    </row>
    <row r="12" spans="1:9" x14ac:dyDescent="0.15">
      <c r="A12" s="296" t="s">
        <v>76</v>
      </c>
      <c r="B12" s="297"/>
      <c r="C12" s="297">
        <v>1</v>
      </c>
      <c r="D12" s="297"/>
      <c r="E12" s="297">
        <v>1</v>
      </c>
      <c r="F12" s="297">
        <v>1</v>
      </c>
      <c r="G12" s="297"/>
      <c r="H12" s="298">
        <v>13.75</v>
      </c>
      <c r="I12" s="71"/>
    </row>
    <row r="13" spans="1:9" x14ac:dyDescent="0.15">
      <c r="A13" s="296" t="s">
        <v>77</v>
      </c>
      <c r="B13" s="297">
        <v>1</v>
      </c>
      <c r="C13" s="297"/>
      <c r="D13" s="297"/>
      <c r="E13" s="297">
        <v>1</v>
      </c>
      <c r="F13" s="297"/>
      <c r="G13" s="297">
        <v>1</v>
      </c>
      <c r="H13" s="298">
        <v>5</v>
      </c>
      <c r="I13" s="71"/>
    </row>
    <row r="14" spans="1:9" x14ac:dyDescent="0.15">
      <c r="A14" s="296" t="s">
        <v>83</v>
      </c>
      <c r="B14" s="297">
        <v>1</v>
      </c>
      <c r="C14" s="297"/>
      <c r="D14" s="297"/>
      <c r="E14" s="297">
        <v>1</v>
      </c>
      <c r="F14" s="297"/>
      <c r="G14" s="297">
        <v>1</v>
      </c>
      <c r="H14" s="298">
        <v>1</v>
      </c>
      <c r="I14" s="71"/>
    </row>
    <row r="15" spans="1:9" x14ac:dyDescent="0.15">
      <c r="A15" s="296" t="s">
        <v>86</v>
      </c>
      <c r="B15" s="297">
        <v>1</v>
      </c>
      <c r="C15" s="297" t="s">
        <v>21</v>
      </c>
      <c r="D15" s="297"/>
      <c r="E15" s="297">
        <v>1</v>
      </c>
      <c r="F15" s="297">
        <v>1</v>
      </c>
      <c r="G15" s="297"/>
      <c r="H15" s="298">
        <v>2</v>
      </c>
      <c r="I15" s="71"/>
    </row>
    <row r="16" spans="1:9" x14ac:dyDescent="0.15">
      <c r="A16" s="296" t="s">
        <v>88</v>
      </c>
      <c r="B16" s="297">
        <v>1</v>
      </c>
      <c r="C16" s="297"/>
      <c r="D16" s="297"/>
      <c r="E16" s="297">
        <v>1</v>
      </c>
      <c r="F16" s="297">
        <v>1</v>
      </c>
      <c r="G16" s="297"/>
      <c r="H16" s="298">
        <v>2</v>
      </c>
      <c r="I16" s="71"/>
    </row>
    <row r="17" spans="1:9" x14ac:dyDescent="0.15">
      <c r="A17" s="296" t="s">
        <v>89</v>
      </c>
      <c r="B17" s="297"/>
      <c r="C17" s="297">
        <v>1</v>
      </c>
      <c r="D17" s="297"/>
      <c r="E17" s="297">
        <v>1</v>
      </c>
      <c r="F17" s="297"/>
      <c r="G17" s="297">
        <v>1</v>
      </c>
      <c r="H17" s="298">
        <v>2</v>
      </c>
      <c r="I17" s="71"/>
    </row>
    <row r="18" spans="1:9" x14ac:dyDescent="0.15">
      <c r="A18" s="296" t="s">
        <v>90</v>
      </c>
      <c r="B18" s="297"/>
      <c r="C18" s="297">
        <v>1</v>
      </c>
      <c r="D18" s="297"/>
      <c r="E18" s="297">
        <v>1</v>
      </c>
      <c r="F18" s="297"/>
      <c r="G18" s="297">
        <v>1</v>
      </c>
      <c r="H18" s="298">
        <v>1</v>
      </c>
      <c r="I18" s="71"/>
    </row>
    <row r="19" spans="1:9" x14ac:dyDescent="0.15">
      <c r="A19" s="296" t="s">
        <v>91</v>
      </c>
      <c r="B19" s="297">
        <v>1</v>
      </c>
      <c r="C19" s="297"/>
      <c r="D19" s="297"/>
      <c r="E19" s="297">
        <v>1</v>
      </c>
      <c r="F19" s="297"/>
      <c r="G19" s="297">
        <v>1</v>
      </c>
      <c r="H19" s="298">
        <v>2.3330000000000002</v>
      </c>
      <c r="I19" s="71"/>
    </row>
    <row r="20" spans="1:9" x14ac:dyDescent="0.15">
      <c r="A20" s="296" t="s">
        <v>95</v>
      </c>
      <c r="B20" s="297">
        <v>1</v>
      </c>
      <c r="C20" s="297"/>
      <c r="D20" s="297"/>
      <c r="E20" s="297">
        <v>1</v>
      </c>
      <c r="F20" s="297"/>
      <c r="G20" s="297">
        <v>1</v>
      </c>
      <c r="H20" s="298">
        <v>7</v>
      </c>
      <c r="I20" s="71"/>
    </row>
    <row r="21" spans="1:9" x14ac:dyDescent="0.15">
      <c r="A21" s="296" t="s">
        <v>96</v>
      </c>
      <c r="B21" s="297">
        <v>1</v>
      </c>
      <c r="C21" s="297"/>
      <c r="D21" s="297"/>
      <c r="E21" s="297">
        <v>1</v>
      </c>
      <c r="F21" s="297"/>
      <c r="G21" s="297">
        <v>1</v>
      </c>
      <c r="H21" s="298">
        <v>10.166</v>
      </c>
      <c r="I21" s="71"/>
    </row>
    <row r="22" spans="1:9" x14ac:dyDescent="0.15">
      <c r="A22" s="296" t="s">
        <v>99</v>
      </c>
      <c r="B22" s="297">
        <v>1</v>
      </c>
      <c r="C22" s="297"/>
      <c r="D22" s="297"/>
      <c r="E22" s="297">
        <v>1</v>
      </c>
      <c r="F22" s="297">
        <v>1</v>
      </c>
      <c r="G22" s="297"/>
      <c r="H22" s="298">
        <v>9.75</v>
      </c>
      <c r="I22" s="71"/>
    </row>
    <row r="23" spans="1:9" x14ac:dyDescent="0.15">
      <c r="A23" s="296" t="s">
        <v>103</v>
      </c>
      <c r="B23" s="297">
        <v>1</v>
      </c>
      <c r="C23" s="297"/>
      <c r="D23" s="297"/>
      <c r="E23" s="297">
        <v>1</v>
      </c>
      <c r="F23" s="297"/>
      <c r="G23" s="297">
        <v>1</v>
      </c>
      <c r="H23" s="298">
        <v>6</v>
      </c>
      <c r="I23" s="71"/>
    </row>
    <row r="24" spans="1:9" x14ac:dyDescent="0.15">
      <c r="A24" s="296" t="s">
        <v>106</v>
      </c>
      <c r="B24" s="297"/>
      <c r="C24" s="297">
        <v>1</v>
      </c>
      <c r="D24" s="297"/>
      <c r="E24" s="297">
        <v>1</v>
      </c>
      <c r="F24" s="297">
        <v>1</v>
      </c>
      <c r="G24" s="297"/>
      <c r="H24" s="298">
        <v>6.5</v>
      </c>
      <c r="I24" s="71"/>
    </row>
    <row r="25" spans="1:9" x14ac:dyDescent="0.15">
      <c r="A25" s="296" t="s">
        <v>107</v>
      </c>
      <c r="B25" s="297"/>
      <c r="C25" s="297">
        <v>1</v>
      </c>
      <c r="D25" s="297"/>
      <c r="E25" s="297">
        <v>1</v>
      </c>
      <c r="F25" s="297">
        <v>1</v>
      </c>
      <c r="G25" s="297"/>
      <c r="H25" s="298">
        <v>11</v>
      </c>
      <c r="I25" s="71"/>
    </row>
    <row r="26" spans="1:9" x14ac:dyDescent="0.15">
      <c r="A26" s="296" t="s">
        <v>112</v>
      </c>
      <c r="B26" s="297">
        <v>1</v>
      </c>
      <c r="C26" s="297"/>
      <c r="D26" s="297"/>
      <c r="E26" s="297">
        <v>1</v>
      </c>
      <c r="F26" s="297"/>
      <c r="G26" s="297">
        <v>1</v>
      </c>
      <c r="H26" s="298">
        <v>1.1659999999999999</v>
      </c>
      <c r="I26" s="71"/>
    </row>
    <row r="27" spans="1:9" x14ac:dyDescent="0.15">
      <c r="A27" s="296" t="s">
        <v>115</v>
      </c>
      <c r="B27" s="297"/>
      <c r="C27" s="297">
        <v>1</v>
      </c>
      <c r="D27" s="297"/>
      <c r="E27" s="297">
        <v>1</v>
      </c>
      <c r="F27" s="297"/>
      <c r="G27" s="297">
        <v>1</v>
      </c>
      <c r="H27" s="298">
        <v>5</v>
      </c>
      <c r="I27" s="71"/>
    </row>
    <row r="28" spans="1:9" x14ac:dyDescent="0.15">
      <c r="A28" s="296" t="s">
        <v>117</v>
      </c>
      <c r="B28" s="297">
        <v>1</v>
      </c>
      <c r="C28" s="297"/>
      <c r="D28" s="297"/>
      <c r="E28" s="297">
        <v>1</v>
      </c>
      <c r="F28" s="297"/>
      <c r="G28" s="297">
        <v>1</v>
      </c>
      <c r="H28" s="298">
        <v>1</v>
      </c>
      <c r="I28" s="71"/>
    </row>
    <row r="29" spans="1:9" x14ac:dyDescent="0.15">
      <c r="A29" s="275" t="s">
        <v>119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11</v>
      </c>
      <c r="I29" s="71"/>
    </row>
    <row r="30" spans="1:9" x14ac:dyDescent="0.15">
      <c r="A30" s="272" t="s">
        <v>125</v>
      </c>
      <c r="B30" s="273"/>
      <c r="C30" s="273">
        <v>1</v>
      </c>
      <c r="D30" s="273"/>
      <c r="E30" s="273">
        <v>1</v>
      </c>
      <c r="F30" s="273">
        <v>1</v>
      </c>
      <c r="G30" s="273"/>
      <c r="H30" s="274">
        <v>13</v>
      </c>
      <c r="I30" s="71"/>
    </row>
    <row r="31" spans="1:9" x14ac:dyDescent="0.15">
      <c r="A31" s="296"/>
      <c r="B31" s="297"/>
      <c r="C31" s="297"/>
      <c r="D31" s="297"/>
      <c r="E31" s="297"/>
      <c r="F31" s="297"/>
      <c r="G31" s="297"/>
      <c r="H31" s="298"/>
      <c r="I31" s="71"/>
    </row>
    <row r="32" spans="1:9" x14ac:dyDescent="0.15">
      <c r="A32" s="296"/>
      <c r="B32" s="297"/>
      <c r="C32" s="297"/>
      <c r="D32" s="297"/>
      <c r="E32" s="297"/>
      <c r="F32" s="297"/>
      <c r="G32" s="297"/>
      <c r="H32" s="298"/>
      <c r="I32" s="71"/>
    </row>
    <row r="33" spans="1:9" x14ac:dyDescent="0.15">
      <c r="A33" s="296"/>
      <c r="B33" s="297"/>
      <c r="C33" s="297"/>
      <c r="D33" s="297"/>
      <c r="E33" s="297"/>
      <c r="F33" s="297"/>
      <c r="G33" s="297"/>
      <c r="H33" s="298"/>
      <c r="I33" s="71"/>
    </row>
    <row r="34" spans="1:9" x14ac:dyDescent="0.15">
      <c r="A34" s="296"/>
      <c r="B34" s="297"/>
      <c r="C34" s="297"/>
      <c r="D34" s="297"/>
      <c r="E34" s="297"/>
      <c r="F34" s="297"/>
      <c r="G34" s="297"/>
      <c r="H34" s="298"/>
      <c r="I34" s="71"/>
    </row>
    <row r="35" spans="1:9" x14ac:dyDescent="0.15">
      <c r="A35" s="187"/>
      <c r="B35" s="270">
        <f>COUNT(B5:B34)</f>
        <v>14</v>
      </c>
      <c r="C35" s="270">
        <f>COUNT(C5:C34)</f>
        <v>11</v>
      </c>
      <c r="D35" s="270">
        <f t="shared" ref="D35:G35" si="0">COUNT(D5:D34)</f>
        <v>1</v>
      </c>
      <c r="E35" s="270">
        <f t="shared" si="0"/>
        <v>24</v>
      </c>
      <c r="F35" s="270">
        <f t="shared" si="0"/>
        <v>8</v>
      </c>
      <c r="G35" s="270">
        <f t="shared" si="0"/>
        <v>17</v>
      </c>
      <c r="H35" s="271">
        <f>AVERAGE(H4:H34)</f>
        <v>5.6077111111111106</v>
      </c>
      <c r="I35" s="71"/>
    </row>
    <row r="36" spans="1:9" ht="10.75" customHeight="1" x14ac:dyDescent="0.15"/>
    <row r="37" spans="1:9" ht="15" customHeight="1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</sheetData>
  <mergeCells count="6">
    <mergeCell ref="B3:C3"/>
    <mergeCell ref="D3:E3"/>
    <mergeCell ref="B37:C37"/>
    <mergeCell ref="D37:E37"/>
    <mergeCell ref="F37:G37"/>
    <mergeCell ref="F3:G3"/>
  </mergeCells>
  <pageMargins left="0.31496062992125984" right="0" top="0.35433070866141736" bottom="0" header="0.11811023622047245" footer="0"/>
  <pageSetup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pane ySplit="5" topLeftCell="A6" activePane="bottomLeft" state="frozen"/>
      <selection pane="bottomLeft" activeCell="A5" sqref="A5"/>
    </sheetView>
  </sheetViews>
  <sheetFormatPr baseColWidth="10" defaultColWidth="10.83203125" defaultRowHeight="14" x14ac:dyDescent="0.15"/>
  <cols>
    <col min="1" max="1" width="54.6640625" style="74" customWidth="1"/>
    <col min="2" max="3" width="8.33203125" style="74" customWidth="1"/>
    <col min="4" max="5" width="7.5" style="74" customWidth="1"/>
    <col min="6" max="7" width="9.6640625" style="74" customWidth="1"/>
    <col min="8" max="8" width="6.6640625" style="74" bestFit="1" customWidth="1"/>
    <col min="9" max="9" width="95.1640625" style="79" customWidth="1"/>
    <col min="10" max="16384" width="10.83203125" style="74"/>
  </cols>
  <sheetData>
    <row r="1" spans="1:9" x14ac:dyDescent="0.15">
      <c r="A1" s="179" t="str">
        <f>+'Main List'!A1</f>
        <v>FIELD SPANIEL SOCIETY HEALTH SURVEY 2017</v>
      </c>
      <c r="B1" s="180"/>
      <c r="C1" s="180"/>
      <c r="D1" s="180"/>
      <c r="E1" s="180"/>
      <c r="H1" s="180"/>
    </row>
    <row r="2" spans="1:9" x14ac:dyDescent="0.15">
      <c r="A2" s="180"/>
      <c r="B2" s="180"/>
      <c r="C2" s="180"/>
      <c r="D2" s="180"/>
      <c r="E2" s="180"/>
      <c r="H2" s="180"/>
    </row>
    <row r="3" spans="1:9" x14ac:dyDescent="0.15">
      <c r="A3" s="182"/>
      <c r="B3" s="373" t="str">
        <f>+'Main List'!B3:C3</f>
        <v>SEX</v>
      </c>
      <c r="C3" s="374"/>
      <c r="D3" s="373" t="str">
        <f>+'Main List'!D3:E3</f>
        <v>QUESTION</v>
      </c>
      <c r="E3" s="374"/>
      <c r="F3" s="373" t="str">
        <f>+'Main List'!F3:G3</f>
        <v>NEUTERED/SPAYED</v>
      </c>
      <c r="G3" s="374"/>
      <c r="H3" s="191" t="s">
        <v>6</v>
      </c>
      <c r="I3" s="80"/>
    </row>
    <row r="4" spans="1:9" x14ac:dyDescent="0.15">
      <c r="A4" s="183" t="s">
        <v>15</v>
      </c>
      <c r="B4" s="184" t="str">
        <f>+'Main List'!B4</f>
        <v>MALE</v>
      </c>
      <c r="C4" s="185" t="str">
        <f>+'Main List'!C4</f>
        <v>FEMALE</v>
      </c>
      <c r="D4" s="184" t="str">
        <f>+'Main List'!D4</f>
        <v>YES</v>
      </c>
      <c r="E4" s="185" t="str">
        <f>+'Main List'!E4</f>
        <v>NO</v>
      </c>
      <c r="F4" s="184" t="str">
        <f>+'Main List'!F4</f>
        <v>YES</v>
      </c>
      <c r="G4" s="185" t="str">
        <f>+'Main List'!G4</f>
        <v>NO</v>
      </c>
      <c r="H4" s="186"/>
      <c r="I4" s="80"/>
    </row>
    <row r="5" spans="1:9" x14ac:dyDescent="0.15">
      <c r="A5" s="187" t="str">
        <f>+'Main List'!A13</f>
        <v>h.  Any form of cancer</v>
      </c>
      <c r="B5" s="188"/>
      <c r="C5" s="189"/>
      <c r="D5" s="188"/>
      <c r="E5" s="189"/>
      <c r="F5" s="188"/>
      <c r="G5" s="189"/>
      <c r="H5" s="190"/>
      <c r="I5" s="80"/>
    </row>
    <row r="6" spans="1:9" x14ac:dyDescent="0.15">
      <c r="A6" s="296" t="s">
        <v>55</v>
      </c>
      <c r="B6" s="297"/>
      <c r="C6" s="297">
        <v>1</v>
      </c>
      <c r="D6" s="297"/>
      <c r="E6" s="297">
        <v>1</v>
      </c>
      <c r="F6" s="297"/>
      <c r="G6" s="297">
        <v>1</v>
      </c>
      <c r="H6" s="298">
        <v>2.5</v>
      </c>
      <c r="I6" s="80"/>
    </row>
    <row r="7" spans="1:9" x14ac:dyDescent="0.15">
      <c r="A7" s="296" t="s">
        <v>62</v>
      </c>
      <c r="B7" s="297">
        <v>1</v>
      </c>
      <c r="C7" s="297"/>
      <c r="D7" s="297"/>
      <c r="E7" s="297">
        <v>1</v>
      </c>
      <c r="F7" s="297"/>
      <c r="G7" s="297">
        <v>1</v>
      </c>
      <c r="H7" s="298">
        <v>8</v>
      </c>
      <c r="I7" s="80"/>
    </row>
    <row r="8" spans="1:9" x14ac:dyDescent="0.15">
      <c r="A8" s="296" t="s">
        <v>65</v>
      </c>
      <c r="B8" s="297"/>
      <c r="C8" s="297">
        <v>1</v>
      </c>
      <c r="D8" s="297"/>
      <c r="E8" s="297">
        <v>1</v>
      </c>
      <c r="F8" s="297"/>
      <c r="G8" s="297">
        <v>1</v>
      </c>
      <c r="H8" s="274">
        <v>1.5277777777777779</v>
      </c>
      <c r="I8" s="80"/>
    </row>
    <row r="9" spans="1:9" x14ac:dyDescent="0.15">
      <c r="A9" s="296" t="s">
        <v>71</v>
      </c>
      <c r="B9" s="297">
        <v>1</v>
      </c>
      <c r="C9" s="297"/>
      <c r="D9" s="297"/>
      <c r="E9" s="297">
        <v>1</v>
      </c>
      <c r="F9" s="297"/>
      <c r="G9" s="297">
        <v>1</v>
      </c>
      <c r="H9" s="298">
        <v>7</v>
      </c>
      <c r="I9" s="80"/>
    </row>
    <row r="10" spans="1:9" x14ac:dyDescent="0.15">
      <c r="A10" s="296" t="s">
        <v>74</v>
      </c>
      <c r="B10" s="297"/>
      <c r="C10" s="297">
        <v>1</v>
      </c>
      <c r="D10" s="297"/>
      <c r="E10" s="297">
        <v>1</v>
      </c>
      <c r="F10" s="297">
        <v>1</v>
      </c>
      <c r="G10" s="297"/>
      <c r="H10" s="298">
        <v>6</v>
      </c>
      <c r="I10" s="80"/>
    </row>
    <row r="11" spans="1:9" x14ac:dyDescent="0.15">
      <c r="A11" s="296" t="s">
        <v>75</v>
      </c>
      <c r="B11" s="297"/>
      <c r="C11" s="297">
        <v>1</v>
      </c>
      <c r="D11" s="297"/>
      <c r="E11" s="297">
        <v>1</v>
      </c>
      <c r="F11" s="297"/>
      <c r="G11" s="297">
        <v>1</v>
      </c>
      <c r="H11" s="298">
        <v>4.5</v>
      </c>
      <c r="I11" s="80"/>
    </row>
    <row r="12" spans="1:9" x14ac:dyDescent="0.15">
      <c r="A12" s="296" t="s">
        <v>76</v>
      </c>
      <c r="B12" s="297"/>
      <c r="C12" s="297">
        <v>1</v>
      </c>
      <c r="D12" s="297">
        <v>1</v>
      </c>
      <c r="E12" s="297"/>
      <c r="F12" s="297">
        <v>1</v>
      </c>
      <c r="G12" s="297"/>
      <c r="H12" s="298">
        <v>13.75</v>
      </c>
      <c r="I12" s="299" t="s">
        <v>186</v>
      </c>
    </row>
    <row r="13" spans="1:9" x14ac:dyDescent="0.15">
      <c r="A13" s="296" t="s">
        <v>77</v>
      </c>
      <c r="B13" s="297">
        <v>1</v>
      </c>
      <c r="C13" s="297"/>
      <c r="D13" s="297"/>
      <c r="E13" s="297">
        <v>1</v>
      </c>
      <c r="F13" s="297"/>
      <c r="G13" s="297">
        <v>1</v>
      </c>
      <c r="H13" s="298">
        <v>5</v>
      </c>
      <c r="I13" s="80"/>
    </row>
    <row r="14" spans="1:9" x14ac:dyDescent="0.15">
      <c r="A14" s="296" t="s">
        <v>83</v>
      </c>
      <c r="B14" s="297">
        <v>1</v>
      </c>
      <c r="C14" s="297"/>
      <c r="D14" s="297"/>
      <c r="E14" s="297">
        <v>1</v>
      </c>
      <c r="F14" s="297"/>
      <c r="G14" s="297">
        <v>1</v>
      </c>
      <c r="H14" s="298">
        <v>1</v>
      </c>
      <c r="I14" s="80"/>
    </row>
    <row r="15" spans="1:9" x14ac:dyDescent="0.15">
      <c r="A15" s="296" t="s">
        <v>86</v>
      </c>
      <c r="B15" s="297">
        <v>1</v>
      </c>
      <c r="C15" s="297" t="s">
        <v>21</v>
      </c>
      <c r="D15" s="297"/>
      <c r="E15" s="297">
        <v>1</v>
      </c>
      <c r="F15" s="297">
        <v>1</v>
      </c>
      <c r="G15" s="297"/>
      <c r="H15" s="298">
        <v>2</v>
      </c>
      <c r="I15" s="80"/>
    </row>
    <row r="16" spans="1:9" x14ac:dyDescent="0.15">
      <c r="A16" s="296" t="s">
        <v>88</v>
      </c>
      <c r="B16" s="297">
        <v>1</v>
      </c>
      <c r="C16" s="297"/>
      <c r="D16" s="297"/>
      <c r="E16" s="297">
        <v>1</v>
      </c>
      <c r="F16" s="297">
        <v>1</v>
      </c>
      <c r="G16" s="297"/>
      <c r="H16" s="298">
        <v>2</v>
      </c>
      <c r="I16" s="80"/>
    </row>
    <row r="17" spans="1:9" x14ac:dyDescent="0.15">
      <c r="A17" s="296" t="s">
        <v>89</v>
      </c>
      <c r="B17" s="297"/>
      <c r="C17" s="297">
        <v>1</v>
      </c>
      <c r="D17" s="297"/>
      <c r="E17" s="297">
        <v>1</v>
      </c>
      <c r="F17" s="297"/>
      <c r="G17" s="297">
        <v>1</v>
      </c>
      <c r="H17" s="298">
        <v>2</v>
      </c>
      <c r="I17" s="80"/>
    </row>
    <row r="18" spans="1:9" x14ac:dyDescent="0.15">
      <c r="A18" s="296" t="s">
        <v>90</v>
      </c>
      <c r="B18" s="297"/>
      <c r="C18" s="297">
        <v>1</v>
      </c>
      <c r="D18" s="297"/>
      <c r="E18" s="297">
        <v>1</v>
      </c>
      <c r="F18" s="297"/>
      <c r="G18" s="297">
        <v>1</v>
      </c>
      <c r="H18" s="298">
        <v>1</v>
      </c>
      <c r="I18" s="80"/>
    </row>
    <row r="19" spans="1:9" x14ac:dyDescent="0.15">
      <c r="A19" s="296" t="s">
        <v>91</v>
      </c>
      <c r="B19" s="297">
        <v>1</v>
      </c>
      <c r="C19" s="297"/>
      <c r="D19" s="297"/>
      <c r="E19" s="297">
        <v>1</v>
      </c>
      <c r="F19" s="297"/>
      <c r="G19" s="297">
        <v>1</v>
      </c>
      <c r="H19" s="298">
        <v>2.3330000000000002</v>
      </c>
      <c r="I19" s="80"/>
    </row>
    <row r="20" spans="1:9" x14ac:dyDescent="0.15">
      <c r="A20" s="296" t="s">
        <v>95</v>
      </c>
      <c r="B20" s="297">
        <v>1</v>
      </c>
      <c r="C20" s="297"/>
      <c r="D20" s="297"/>
      <c r="E20" s="297">
        <v>1</v>
      </c>
      <c r="F20" s="297"/>
      <c r="G20" s="297">
        <v>1</v>
      </c>
      <c r="H20" s="298">
        <v>7</v>
      </c>
      <c r="I20" s="80"/>
    </row>
    <row r="21" spans="1:9" x14ac:dyDescent="0.15">
      <c r="A21" s="296" t="s">
        <v>96</v>
      </c>
      <c r="B21" s="297">
        <v>1</v>
      </c>
      <c r="C21" s="297"/>
      <c r="D21" s="297"/>
      <c r="E21" s="297">
        <v>1</v>
      </c>
      <c r="F21" s="297"/>
      <c r="G21" s="297">
        <v>1</v>
      </c>
      <c r="H21" s="298">
        <v>10.166</v>
      </c>
      <c r="I21" s="80"/>
    </row>
    <row r="22" spans="1:9" x14ac:dyDescent="0.15">
      <c r="A22" s="296" t="s">
        <v>99</v>
      </c>
      <c r="B22" s="297">
        <v>1</v>
      </c>
      <c r="C22" s="297"/>
      <c r="D22" s="297"/>
      <c r="E22" s="297">
        <v>1</v>
      </c>
      <c r="F22" s="297">
        <v>1</v>
      </c>
      <c r="G22" s="297"/>
      <c r="H22" s="298">
        <v>9.75</v>
      </c>
      <c r="I22" s="80"/>
    </row>
    <row r="23" spans="1:9" x14ac:dyDescent="0.15">
      <c r="A23" s="296" t="s">
        <v>103</v>
      </c>
      <c r="B23" s="297">
        <v>1</v>
      </c>
      <c r="C23" s="297"/>
      <c r="D23" s="297"/>
      <c r="E23" s="297">
        <v>1</v>
      </c>
      <c r="F23" s="297"/>
      <c r="G23" s="297">
        <v>1</v>
      </c>
      <c r="H23" s="298">
        <v>6</v>
      </c>
      <c r="I23" s="80"/>
    </row>
    <row r="24" spans="1:9" x14ac:dyDescent="0.15">
      <c r="A24" s="296" t="s">
        <v>106</v>
      </c>
      <c r="B24" s="297"/>
      <c r="C24" s="297">
        <v>1</v>
      </c>
      <c r="D24" s="297"/>
      <c r="E24" s="297">
        <v>1</v>
      </c>
      <c r="F24" s="297">
        <v>1</v>
      </c>
      <c r="G24" s="297"/>
      <c r="H24" s="298">
        <v>6.5</v>
      </c>
      <c r="I24" s="80"/>
    </row>
    <row r="25" spans="1:9" x14ac:dyDescent="0.15">
      <c r="A25" s="296" t="s">
        <v>107</v>
      </c>
      <c r="B25" s="297"/>
      <c r="C25" s="297">
        <v>1</v>
      </c>
      <c r="D25" s="297"/>
      <c r="E25" s="297">
        <v>1</v>
      </c>
      <c r="F25" s="297">
        <v>1</v>
      </c>
      <c r="G25" s="297"/>
      <c r="H25" s="298">
        <v>11</v>
      </c>
      <c r="I25" s="80"/>
    </row>
    <row r="26" spans="1:9" x14ac:dyDescent="0.15">
      <c r="A26" s="296" t="s">
        <v>112</v>
      </c>
      <c r="B26" s="297">
        <v>1</v>
      </c>
      <c r="C26" s="297"/>
      <c r="D26" s="297"/>
      <c r="E26" s="297">
        <v>1</v>
      </c>
      <c r="F26" s="297"/>
      <c r="G26" s="297">
        <v>1</v>
      </c>
      <c r="H26" s="298">
        <v>1.1659999999999999</v>
      </c>
      <c r="I26" s="80"/>
    </row>
    <row r="27" spans="1:9" x14ac:dyDescent="0.15">
      <c r="A27" s="296" t="s">
        <v>115</v>
      </c>
      <c r="B27" s="297"/>
      <c r="C27" s="297">
        <v>1</v>
      </c>
      <c r="D27" s="297"/>
      <c r="E27" s="297">
        <v>1</v>
      </c>
      <c r="F27" s="297"/>
      <c r="G27" s="297">
        <v>1</v>
      </c>
      <c r="H27" s="298">
        <v>5</v>
      </c>
      <c r="I27" s="80"/>
    </row>
    <row r="28" spans="1:9" x14ac:dyDescent="0.15">
      <c r="A28" s="296" t="s">
        <v>117</v>
      </c>
      <c r="B28" s="297">
        <v>1</v>
      </c>
      <c r="C28" s="297"/>
      <c r="D28" s="297"/>
      <c r="E28" s="297">
        <v>1</v>
      </c>
      <c r="F28" s="297"/>
      <c r="G28" s="297">
        <v>1</v>
      </c>
      <c r="H28" s="298">
        <v>1</v>
      </c>
      <c r="I28" s="80"/>
    </row>
    <row r="29" spans="1:9" x14ac:dyDescent="0.15">
      <c r="A29" s="275" t="s">
        <v>119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11</v>
      </c>
      <c r="I29" s="80"/>
    </row>
    <row r="30" spans="1:9" x14ac:dyDescent="0.15">
      <c r="A30" s="272" t="s">
        <v>125</v>
      </c>
      <c r="B30" s="273"/>
      <c r="C30" s="273">
        <v>1</v>
      </c>
      <c r="D30" s="273"/>
      <c r="E30" s="273">
        <v>1</v>
      </c>
      <c r="F30" s="273">
        <v>1</v>
      </c>
      <c r="G30" s="273"/>
      <c r="H30" s="274">
        <v>13</v>
      </c>
      <c r="I30" s="80"/>
    </row>
    <row r="31" spans="1:9" x14ac:dyDescent="0.15">
      <c r="A31" s="296"/>
      <c r="B31" s="297"/>
      <c r="C31" s="297"/>
      <c r="D31" s="297"/>
      <c r="E31" s="297"/>
      <c r="F31" s="297"/>
      <c r="G31" s="297"/>
      <c r="H31" s="298"/>
      <c r="I31" s="80"/>
    </row>
    <row r="32" spans="1:9" x14ac:dyDescent="0.15">
      <c r="A32" s="296"/>
      <c r="B32" s="297"/>
      <c r="C32" s="297"/>
      <c r="D32" s="297"/>
      <c r="E32" s="297"/>
      <c r="F32" s="297"/>
      <c r="G32" s="297"/>
      <c r="H32" s="298"/>
      <c r="I32" s="80"/>
    </row>
    <row r="33" spans="1:9" x14ac:dyDescent="0.15">
      <c r="A33" s="296"/>
      <c r="B33" s="297"/>
      <c r="C33" s="297"/>
      <c r="D33" s="297"/>
      <c r="E33" s="297"/>
      <c r="F33" s="297"/>
      <c r="G33" s="297"/>
      <c r="H33" s="298"/>
      <c r="I33" s="80"/>
    </row>
    <row r="34" spans="1:9" x14ac:dyDescent="0.15">
      <c r="A34" s="296"/>
      <c r="B34" s="297"/>
      <c r="C34" s="297"/>
      <c r="D34" s="297"/>
      <c r="E34" s="297"/>
      <c r="F34" s="297"/>
      <c r="G34" s="297"/>
      <c r="H34" s="298"/>
      <c r="I34" s="80"/>
    </row>
    <row r="35" spans="1:9" x14ac:dyDescent="0.15">
      <c r="A35" s="187"/>
      <c r="B35" s="270">
        <f>COUNT(B5:B34)</f>
        <v>14</v>
      </c>
      <c r="C35" s="270">
        <f>COUNT(C5:C34)</f>
        <v>11</v>
      </c>
      <c r="D35" s="270">
        <f t="shared" ref="D35:G35" si="0">COUNT(D5:D34)</f>
        <v>1</v>
      </c>
      <c r="E35" s="270">
        <f t="shared" si="0"/>
        <v>24</v>
      </c>
      <c r="F35" s="270">
        <f t="shared" si="0"/>
        <v>8</v>
      </c>
      <c r="G35" s="270">
        <f t="shared" si="0"/>
        <v>17</v>
      </c>
      <c r="H35" s="271">
        <f>AVERAGE(H4:H34)</f>
        <v>5.6077111111111106</v>
      </c>
      <c r="I35" s="80"/>
    </row>
    <row r="36" spans="1:9" ht="7.25" customHeight="1" x14ac:dyDescent="0.15"/>
    <row r="37" spans="1:9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</sheetData>
  <mergeCells count="6">
    <mergeCell ref="B3:C3"/>
    <mergeCell ref="D3:E3"/>
    <mergeCell ref="B37:C37"/>
    <mergeCell ref="D37:E37"/>
    <mergeCell ref="F37:G37"/>
    <mergeCell ref="F3:G3"/>
  </mergeCells>
  <pageMargins left="0.31496062992125984" right="0" top="0.35433070866141736" bottom="0" header="0.11811023622047245" footer="0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pane ySplit="5" topLeftCell="A11" activePane="bottomLeft" state="frozen"/>
      <selection pane="bottomLeft" activeCell="A33" sqref="A32:A33"/>
    </sheetView>
  </sheetViews>
  <sheetFormatPr baseColWidth="10" defaultColWidth="10.83203125" defaultRowHeight="14" x14ac:dyDescent="0.15"/>
  <cols>
    <col min="1" max="1" width="60.6640625" style="74" customWidth="1"/>
    <col min="2" max="3" width="9.1640625" style="74" customWidth="1"/>
    <col min="4" max="4" width="8.6640625" style="74" customWidth="1"/>
    <col min="5" max="5" width="9.6640625" style="74" customWidth="1"/>
    <col min="6" max="7" width="10.1640625" style="74" customWidth="1"/>
    <col min="8" max="8" width="6.6640625" style="74" bestFit="1" customWidth="1"/>
    <col min="9" max="16384" width="10.83203125" style="74"/>
  </cols>
  <sheetData>
    <row r="1" spans="1:9" x14ac:dyDescent="0.15">
      <c r="A1" s="89" t="str">
        <f>+'Main List'!A1</f>
        <v>FIELD SPANIEL SOCIETY HEALTH SURVEY 2017</v>
      </c>
    </row>
    <row r="3" spans="1:9" x14ac:dyDescent="0.15">
      <c r="A3" s="169"/>
      <c r="B3" s="375" t="str">
        <f>+'Main List'!B3:C3</f>
        <v>SEX</v>
      </c>
      <c r="C3" s="376"/>
      <c r="D3" s="375" t="str">
        <f>+'Main List'!D3:E3</f>
        <v>QUESTION</v>
      </c>
      <c r="E3" s="376"/>
      <c r="F3" s="375" t="str">
        <f>+'Main List'!F3:G3</f>
        <v>NEUTERED/SPAYED</v>
      </c>
      <c r="G3" s="377"/>
      <c r="H3" s="178" t="str">
        <f>+'Main List'!I3</f>
        <v>AGE</v>
      </c>
      <c r="I3" s="71"/>
    </row>
    <row r="4" spans="1:9" x14ac:dyDescent="0.15">
      <c r="A4" s="171" t="str">
        <f>+'Main List'!A5</f>
        <v>5.   Has this Field Spaniel had problems with any of the following?</v>
      </c>
      <c r="B4" s="118" t="str">
        <f>+'Main List'!B4</f>
        <v>MALE</v>
      </c>
      <c r="C4" s="192" t="str">
        <f>+'Main List'!C4</f>
        <v>FEMALE</v>
      </c>
      <c r="D4" s="118" t="str">
        <f>+'Main List'!D4</f>
        <v>YES</v>
      </c>
      <c r="E4" s="192" t="str">
        <f>+'Main List'!E4</f>
        <v>NO</v>
      </c>
      <c r="F4" s="118" t="str">
        <f>+'Main List'!F4</f>
        <v>YES</v>
      </c>
      <c r="G4" s="192" t="str">
        <f>+'Main List'!G4</f>
        <v>NO</v>
      </c>
      <c r="H4" s="158"/>
      <c r="I4" s="71"/>
    </row>
    <row r="5" spans="1:9" x14ac:dyDescent="0.15">
      <c r="A5" s="124" t="str">
        <f>+'Main List'!A14</f>
        <v>i.   Illnesses of the liver/pancreas</v>
      </c>
      <c r="B5" s="122"/>
      <c r="C5" s="160"/>
      <c r="D5" s="122"/>
      <c r="E5" s="161"/>
      <c r="F5" s="122"/>
      <c r="G5" s="161"/>
      <c r="H5" s="162"/>
      <c r="I5" s="71"/>
    </row>
    <row r="6" spans="1:9" x14ac:dyDescent="0.15">
      <c r="A6" s="272" t="s">
        <v>55</v>
      </c>
      <c r="B6" s="273"/>
      <c r="C6" s="273">
        <v>1</v>
      </c>
      <c r="D6" s="273"/>
      <c r="E6" s="273">
        <v>1</v>
      </c>
      <c r="F6" s="273"/>
      <c r="G6" s="273">
        <v>1</v>
      </c>
      <c r="H6" s="274">
        <v>2.5</v>
      </c>
      <c r="I6" s="71"/>
    </row>
    <row r="7" spans="1:9" x14ac:dyDescent="0.15">
      <c r="A7" s="272" t="s">
        <v>62</v>
      </c>
      <c r="B7" s="273">
        <v>1</v>
      </c>
      <c r="C7" s="273"/>
      <c r="D7" s="273"/>
      <c r="E7" s="273">
        <v>1</v>
      </c>
      <c r="F7" s="273"/>
      <c r="G7" s="273">
        <v>1</v>
      </c>
      <c r="H7" s="274">
        <v>8</v>
      </c>
      <c r="I7" s="71"/>
    </row>
    <row r="8" spans="1:9" x14ac:dyDescent="0.15">
      <c r="A8" s="272" t="s">
        <v>65</v>
      </c>
      <c r="B8" s="273"/>
      <c r="C8" s="273">
        <v>1</v>
      </c>
      <c r="D8" s="273"/>
      <c r="E8" s="273">
        <v>1</v>
      </c>
      <c r="F8" s="273"/>
      <c r="G8" s="273">
        <v>1</v>
      </c>
      <c r="H8" s="274">
        <v>1.5277777777777779</v>
      </c>
      <c r="I8" s="71"/>
    </row>
    <row r="9" spans="1:9" x14ac:dyDescent="0.15">
      <c r="A9" s="272" t="s">
        <v>71</v>
      </c>
      <c r="B9" s="273">
        <v>1</v>
      </c>
      <c r="C9" s="273"/>
      <c r="D9" s="273"/>
      <c r="E9" s="273">
        <v>1</v>
      </c>
      <c r="F9" s="273"/>
      <c r="G9" s="273">
        <v>1</v>
      </c>
      <c r="H9" s="274">
        <v>7</v>
      </c>
      <c r="I9" s="71"/>
    </row>
    <row r="10" spans="1:9" x14ac:dyDescent="0.15">
      <c r="A10" s="272" t="s">
        <v>74</v>
      </c>
      <c r="B10" s="273"/>
      <c r="C10" s="273">
        <v>1</v>
      </c>
      <c r="D10" s="273"/>
      <c r="E10" s="273">
        <v>1</v>
      </c>
      <c r="F10" s="273">
        <v>1</v>
      </c>
      <c r="G10" s="273"/>
      <c r="H10" s="274">
        <v>6</v>
      </c>
      <c r="I10" s="71"/>
    </row>
    <row r="11" spans="1:9" x14ac:dyDescent="0.15">
      <c r="A11" s="272" t="s">
        <v>75</v>
      </c>
      <c r="B11" s="273"/>
      <c r="C11" s="273">
        <v>1</v>
      </c>
      <c r="D11" s="273"/>
      <c r="E11" s="273">
        <v>1</v>
      </c>
      <c r="F11" s="273"/>
      <c r="G11" s="273">
        <v>1</v>
      </c>
      <c r="H11" s="274">
        <v>4.5</v>
      </c>
      <c r="I11" s="71"/>
    </row>
    <row r="12" spans="1:9" x14ac:dyDescent="0.15">
      <c r="A12" s="272" t="s">
        <v>76</v>
      </c>
      <c r="B12" s="273"/>
      <c r="C12" s="273">
        <v>1</v>
      </c>
      <c r="D12" s="273"/>
      <c r="E12" s="273">
        <v>1</v>
      </c>
      <c r="F12" s="273">
        <v>1</v>
      </c>
      <c r="G12" s="273"/>
      <c r="H12" s="274">
        <v>13.75</v>
      </c>
      <c r="I12" s="71"/>
    </row>
    <row r="13" spans="1:9" x14ac:dyDescent="0.15">
      <c r="A13" s="272" t="s">
        <v>77</v>
      </c>
      <c r="B13" s="273">
        <v>1</v>
      </c>
      <c r="C13" s="273"/>
      <c r="D13" s="273"/>
      <c r="E13" s="273">
        <v>1</v>
      </c>
      <c r="F13" s="273"/>
      <c r="G13" s="273">
        <v>1</v>
      </c>
      <c r="H13" s="274">
        <v>5</v>
      </c>
      <c r="I13" s="71"/>
    </row>
    <row r="14" spans="1:9" x14ac:dyDescent="0.15">
      <c r="A14" s="272" t="s">
        <v>83</v>
      </c>
      <c r="B14" s="273">
        <v>1</v>
      </c>
      <c r="C14" s="273"/>
      <c r="D14" s="273"/>
      <c r="E14" s="273">
        <v>1</v>
      </c>
      <c r="F14" s="273"/>
      <c r="G14" s="273">
        <v>1</v>
      </c>
      <c r="H14" s="274">
        <v>1</v>
      </c>
      <c r="I14" s="71"/>
    </row>
    <row r="15" spans="1:9" x14ac:dyDescent="0.15">
      <c r="A15" s="272" t="s">
        <v>86</v>
      </c>
      <c r="B15" s="273">
        <v>1</v>
      </c>
      <c r="C15" s="273" t="s">
        <v>21</v>
      </c>
      <c r="D15" s="273"/>
      <c r="E15" s="273">
        <v>1</v>
      </c>
      <c r="F15" s="273">
        <v>1</v>
      </c>
      <c r="G15" s="273"/>
      <c r="H15" s="274">
        <v>2</v>
      </c>
      <c r="I15" s="71"/>
    </row>
    <row r="16" spans="1:9" x14ac:dyDescent="0.15">
      <c r="A16" s="272" t="s">
        <v>88</v>
      </c>
      <c r="B16" s="273">
        <v>1</v>
      </c>
      <c r="C16" s="273"/>
      <c r="D16" s="273"/>
      <c r="E16" s="273">
        <v>1</v>
      </c>
      <c r="F16" s="273">
        <v>1</v>
      </c>
      <c r="G16" s="273"/>
      <c r="H16" s="274">
        <v>2</v>
      </c>
      <c r="I16" s="71"/>
    </row>
    <row r="17" spans="1:9" x14ac:dyDescent="0.15">
      <c r="A17" s="272" t="s">
        <v>89</v>
      </c>
      <c r="B17" s="273"/>
      <c r="C17" s="273">
        <v>1</v>
      </c>
      <c r="D17" s="273"/>
      <c r="E17" s="273">
        <v>1</v>
      </c>
      <c r="F17" s="273"/>
      <c r="G17" s="273">
        <v>1</v>
      </c>
      <c r="H17" s="274">
        <v>2</v>
      </c>
      <c r="I17" s="71"/>
    </row>
    <row r="18" spans="1:9" x14ac:dyDescent="0.15">
      <c r="A18" s="272" t="s">
        <v>90</v>
      </c>
      <c r="B18" s="273"/>
      <c r="C18" s="273">
        <v>1</v>
      </c>
      <c r="D18" s="273"/>
      <c r="E18" s="273">
        <v>1</v>
      </c>
      <c r="F18" s="273"/>
      <c r="G18" s="273">
        <v>1</v>
      </c>
      <c r="H18" s="274">
        <v>1</v>
      </c>
      <c r="I18" s="71"/>
    </row>
    <row r="19" spans="1:9" x14ac:dyDescent="0.15">
      <c r="A19" s="272" t="s">
        <v>91</v>
      </c>
      <c r="B19" s="273">
        <v>1</v>
      </c>
      <c r="C19" s="273"/>
      <c r="D19" s="273"/>
      <c r="E19" s="273">
        <v>1</v>
      </c>
      <c r="F19" s="273"/>
      <c r="G19" s="273">
        <v>1</v>
      </c>
      <c r="H19" s="274">
        <v>2.3330000000000002</v>
      </c>
      <c r="I19" s="71"/>
    </row>
    <row r="20" spans="1:9" x14ac:dyDescent="0.15">
      <c r="A20" s="272" t="s">
        <v>95</v>
      </c>
      <c r="B20" s="273">
        <v>1</v>
      </c>
      <c r="C20" s="273"/>
      <c r="D20" s="273"/>
      <c r="E20" s="273">
        <v>1</v>
      </c>
      <c r="F20" s="273"/>
      <c r="G20" s="273">
        <v>1</v>
      </c>
      <c r="H20" s="274">
        <v>7</v>
      </c>
      <c r="I20" s="71"/>
    </row>
    <row r="21" spans="1:9" x14ac:dyDescent="0.15">
      <c r="A21" s="272" t="s">
        <v>96</v>
      </c>
      <c r="B21" s="273">
        <v>1</v>
      </c>
      <c r="C21" s="273"/>
      <c r="D21" s="273"/>
      <c r="E21" s="273">
        <v>1</v>
      </c>
      <c r="F21" s="273"/>
      <c r="G21" s="273">
        <v>1</v>
      </c>
      <c r="H21" s="274">
        <v>10.166</v>
      </c>
      <c r="I21" s="71"/>
    </row>
    <row r="22" spans="1:9" x14ac:dyDescent="0.15">
      <c r="A22" s="272" t="s">
        <v>99</v>
      </c>
      <c r="B22" s="273">
        <v>1</v>
      </c>
      <c r="C22" s="273"/>
      <c r="D22" s="273"/>
      <c r="E22" s="273">
        <v>1</v>
      </c>
      <c r="F22" s="273">
        <v>1</v>
      </c>
      <c r="G22" s="273"/>
      <c r="H22" s="274">
        <v>9.75</v>
      </c>
      <c r="I22" s="71"/>
    </row>
    <row r="23" spans="1:9" x14ac:dyDescent="0.15">
      <c r="A23" s="272" t="s">
        <v>103</v>
      </c>
      <c r="B23" s="273">
        <v>1</v>
      </c>
      <c r="C23" s="273"/>
      <c r="D23" s="273"/>
      <c r="E23" s="273">
        <v>1</v>
      </c>
      <c r="F23" s="273" t="s">
        <v>21</v>
      </c>
      <c r="G23" s="273">
        <v>1</v>
      </c>
      <c r="H23" s="274">
        <v>6</v>
      </c>
      <c r="I23" s="71"/>
    </row>
    <row r="24" spans="1:9" x14ac:dyDescent="0.15">
      <c r="A24" s="272" t="s">
        <v>106</v>
      </c>
      <c r="B24" s="273"/>
      <c r="C24" s="273">
        <v>1</v>
      </c>
      <c r="D24" s="273"/>
      <c r="E24" s="273">
        <v>1</v>
      </c>
      <c r="F24" s="273">
        <v>1</v>
      </c>
      <c r="G24" s="273"/>
      <c r="H24" s="274">
        <v>6.5</v>
      </c>
      <c r="I24" s="71"/>
    </row>
    <row r="25" spans="1:9" x14ac:dyDescent="0.15">
      <c r="A25" s="272" t="s">
        <v>107</v>
      </c>
      <c r="B25" s="273"/>
      <c r="C25" s="273">
        <v>1</v>
      </c>
      <c r="D25" s="273"/>
      <c r="E25" s="273">
        <v>1</v>
      </c>
      <c r="F25" s="273">
        <v>1</v>
      </c>
      <c r="G25" s="273"/>
      <c r="H25" s="274">
        <v>11</v>
      </c>
      <c r="I25" s="71"/>
    </row>
    <row r="26" spans="1:9" x14ac:dyDescent="0.15">
      <c r="A26" s="272" t="s">
        <v>112</v>
      </c>
      <c r="B26" s="273">
        <v>1</v>
      </c>
      <c r="C26" s="273"/>
      <c r="D26" s="273"/>
      <c r="E26" s="273">
        <v>1</v>
      </c>
      <c r="F26" s="273"/>
      <c r="G26" s="273">
        <v>1</v>
      </c>
      <c r="H26" s="274">
        <v>1.1659999999999999</v>
      </c>
      <c r="I26" s="71"/>
    </row>
    <row r="27" spans="1:9" x14ac:dyDescent="0.15">
      <c r="A27" s="272" t="s">
        <v>115</v>
      </c>
      <c r="B27" s="273"/>
      <c r="C27" s="273">
        <v>1</v>
      </c>
      <c r="D27" s="273"/>
      <c r="E27" s="273">
        <v>1</v>
      </c>
      <c r="F27" s="273"/>
      <c r="G27" s="273">
        <v>1</v>
      </c>
      <c r="H27" s="274">
        <v>5</v>
      </c>
      <c r="I27" s="71"/>
    </row>
    <row r="28" spans="1:9" x14ac:dyDescent="0.15">
      <c r="A28" s="272" t="s">
        <v>117</v>
      </c>
      <c r="B28" s="273">
        <v>1</v>
      </c>
      <c r="C28" s="273"/>
      <c r="D28" s="273"/>
      <c r="E28" s="273">
        <v>1</v>
      </c>
      <c r="F28" s="273"/>
      <c r="G28" s="273">
        <v>1</v>
      </c>
      <c r="H28" s="274">
        <v>1</v>
      </c>
      <c r="I28" s="71"/>
    </row>
    <row r="29" spans="1:9" x14ac:dyDescent="0.15">
      <c r="A29" s="275" t="s">
        <v>119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11</v>
      </c>
      <c r="I29" s="71"/>
    </row>
    <row r="30" spans="1:9" x14ac:dyDescent="0.15">
      <c r="A30" s="272" t="s">
        <v>125</v>
      </c>
      <c r="B30" s="273"/>
      <c r="C30" s="273">
        <v>1</v>
      </c>
      <c r="D30" s="273"/>
      <c r="E30" s="273">
        <v>1</v>
      </c>
      <c r="F30" s="273">
        <v>1</v>
      </c>
      <c r="G30" s="273"/>
      <c r="H30" s="274">
        <v>13</v>
      </c>
      <c r="I30" s="71"/>
    </row>
    <row r="31" spans="1:9" x14ac:dyDescent="0.15">
      <c r="A31" s="272"/>
      <c r="B31" s="273"/>
      <c r="C31" s="273"/>
      <c r="D31" s="273"/>
      <c r="E31" s="273"/>
      <c r="F31" s="273"/>
      <c r="G31" s="273"/>
      <c r="H31" s="274"/>
      <c r="I31" s="71"/>
    </row>
    <row r="32" spans="1:9" x14ac:dyDescent="0.15">
      <c r="A32" s="272"/>
      <c r="B32" s="273"/>
      <c r="C32" s="273"/>
      <c r="D32" s="273"/>
      <c r="E32" s="273"/>
      <c r="F32" s="273"/>
      <c r="G32" s="273"/>
      <c r="H32" s="274"/>
      <c r="I32" s="71"/>
    </row>
    <row r="33" spans="1:9" x14ac:dyDescent="0.15">
      <c r="A33" s="272"/>
      <c r="B33" s="273"/>
      <c r="C33" s="273"/>
      <c r="D33" s="273"/>
      <c r="E33" s="273"/>
      <c r="F33" s="273"/>
      <c r="G33" s="273"/>
      <c r="H33" s="274"/>
      <c r="I33" s="71"/>
    </row>
    <row r="34" spans="1:9" x14ac:dyDescent="0.15">
      <c r="A34" s="272"/>
      <c r="B34" s="273"/>
      <c r="C34" s="273"/>
      <c r="D34" s="273"/>
      <c r="E34" s="273"/>
      <c r="F34" s="273"/>
      <c r="G34" s="273"/>
      <c r="H34" s="274"/>
      <c r="I34" s="71"/>
    </row>
    <row r="35" spans="1:9" x14ac:dyDescent="0.15">
      <c r="A35" s="124"/>
      <c r="B35" s="270">
        <f>COUNT(B5:B34)</f>
        <v>14</v>
      </c>
      <c r="C35" s="270">
        <f>COUNT(C5:C34)</f>
        <v>11</v>
      </c>
      <c r="D35" s="270">
        <f t="shared" ref="D35:G35" si="0">COUNT(D5:D34)</f>
        <v>0</v>
      </c>
      <c r="E35" s="270">
        <f t="shared" si="0"/>
        <v>25</v>
      </c>
      <c r="F35" s="270">
        <f t="shared" si="0"/>
        <v>8</v>
      </c>
      <c r="G35" s="270">
        <f t="shared" si="0"/>
        <v>17</v>
      </c>
      <c r="H35" s="271">
        <f>AVERAGE(H4:H34)</f>
        <v>5.6077111111111106</v>
      </c>
      <c r="I35" s="71"/>
    </row>
    <row r="36" spans="1:9" ht="12" customHeight="1" x14ac:dyDescent="0.15"/>
    <row r="37" spans="1:9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</sheetData>
  <mergeCells count="6">
    <mergeCell ref="B3:C3"/>
    <mergeCell ref="D3:E3"/>
    <mergeCell ref="B37:C37"/>
    <mergeCell ref="D37:E37"/>
    <mergeCell ref="F37:G37"/>
    <mergeCell ref="F3:G3"/>
  </mergeCells>
  <pageMargins left="0" right="0" top="0.35433070866141736" bottom="0" header="0.11811023622047245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pane ySplit="5" topLeftCell="A9" activePane="bottomLeft" state="frozen"/>
      <selection pane="bottomLeft" activeCell="I29" sqref="I29"/>
    </sheetView>
  </sheetViews>
  <sheetFormatPr baseColWidth="10" defaultColWidth="10.83203125" defaultRowHeight="14" x14ac:dyDescent="0.15"/>
  <cols>
    <col min="1" max="1" width="60.1640625" style="74" customWidth="1"/>
    <col min="2" max="3" width="9.1640625" style="74" customWidth="1"/>
    <col min="4" max="5" width="7.6640625" style="74" customWidth="1"/>
    <col min="6" max="7" width="10" style="74" customWidth="1"/>
    <col min="8" max="8" width="6.6640625" style="74" bestFit="1" customWidth="1"/>
    <col min="9" max="9" width="32.6640625" style="77" bestFit="1" customWidth="1"/>
    <col min="10" max="16384" width="10.83203125" style="74"/>
  </cols>
  <sheetData>
    <row r="1" spans="1:9" x14ac:dyDescent="0.15">
      <c r="A1" s="89" t="str">
        <f>+'Main List'!A1</f>
        <v>FIELD SPANIEL SOCIETY HEALTH SURVEY 2017</v>
      </c>
      <c r="G1" s="168"/>
    </row>
    <row r="2" spans="1:9" x14ac:dyDescent="0.15">
      <c r="F2" s="193"/>
      <c r="G2" s="168"/>
    </row>
    <row r="3" spans="1:9" x14ac:dyDescent="0.15">
      <c r="A3" s="169"/>
      <c r="B3" s="359" t="str">
        <f>+'Main List'!B3:C3</f>
        <v>SEX</v>
      </c>
      <c r="C3" s="366"/>
      <c r="D3" s="359" t="str">
        <f>+'Main List'!D3:E3</f>
        <v>QUESTION</v>
      </c>
      <c r="E3" s="366"/>
      <c r="F3" s="359" t="str">
        <f>+'Main List'!F3:G3</f>
        <v>NEUTERED/SPAYED</v>
      </c>
      <c r="G3" s="360"/>
      <c r="H3" s="178" t="str">
        <f>+'Main List'!I3</f>
        <v>AGE</v>
      </c>
      <c r="I3" s="70"/>
    </row>
    <row r="4" spans="1:9" x14ac:dyDescent="0.15">
      <c r="A4" s="171" t="str">
        <f>+'Main List'!A5</f>
        <v>5.   Has this Field Spaniel had problems with any of the following?</v>
      </c>
      <c r="B4" s="116" t="str">
        <f>+'Main List'!B4</f>
        <v>MALE</v>
      </c>
      <c r="C4" s="157" t="str">
        <f>+'Main List'!C4</f>
        <v>FEMALE</v>
      </c>
      <c r="D4" s="116" t="str">
        <f>+'Main List'!D4</f>
        <v>YES</v>
      </c>
      <c r="E4" s="157" t="str">
        <f>+'Main List'!E4</f>
        <v>NO</v>
      </c>
      <c r="F4" s="116" t="str">
        <f>+'Main List'!F4</f>
        <v>YES</v>
      </c>
      <c r="G4" s="157" t="str">
        <f>+'Main List'!G4</f>
        <v>NO</v>
      </c>
      <c r="H4" s="158"/>
      <c r="I4" s="70"/>
    </row>
    <row r="5" spans="1:9" x14ac:dyDescent="0.15">
      <c r="A5" s="124" t="str">
        <f>+'Main List'!A15</f>
        <v>j.   Heart problems (including young puppies and mature dogs)</v>
      </c>
      <c r="B5" s="122"/>
      <c r="C5" s="160"/>
      <c r="D5" s="122"/>
      <c r="E5" s="160"/>
      <c r="F5" s="122"/>
      <c r="G5" s="160"/>
      <c r="H5" s="162"/>
      <c r="I5" s="70"/>
    </row>
    <row r="6" spans="1:9" x14ac:dyDescent="0.15">
      <c r="A6" s="272" t="s">
        <v>55</v>
      </c>
      <c r="B6" s="273"/>
      <c r="C6" s="273">
        <v>1</v>
      </c>
      <c r="D6" s="273"/>
      <c r="E6" s="273">
        <v>1</v>
      </c>
      <c r="F6" s="273"/>
      <c r="G6" s="273">
        <v>1</v>
      </c>
      <c r="H6" s="274">
        <v>2.5</v>
      </c>
      <c r="I6" s="70"/>
    </row>
    <row r="7" spans="1:9" x14ac:dyDescent="0.15">
      <c r="A7" s="272" t="s">
        <v>62</v>
      </c>
      <c r="B7" s="273">
        <v>1</v>
      </c>
      <c r="C7" s="273"/>
      <c r="D7" s="273"/>
      <c r="E7" s="273">
        <v>1</v>
      </c>
      <c r="F7" s="273"/>
      <c r="G7" s="273">
        <v>1</v>
      </c>
      <c r="H7" s="274">
        <v>8</v>
      </c>
      <c r="I7" s="70"/>
    </row>
    <row r="8" spans="1:9" x14ac:dyDescent="0.15">
      <c r="A8" s="272" t="s">
        <v>65</v>
      </c>
      <c r="B8" s="273"/>
      <c r="C8" s="273">
        <v>1</v>
      </c>
      <c r="D8" s="273"/>
      <c r="E8" s="273">
        <v>1</v>
      </c>
      <c r="F8" s="273"/>
      <c r="G8" s="273">
        <v>1</v>
      </c>
      <c r="H8" s="274">
        <v>1.5277777777777779</v>
      </c>
      <c r="I8" s="70"/>
    </row>
    <row r="9" spans="1:9" x14ac:dyDescent="0.15">
      <c r="A9" s="272" t="s">
        <v>71</v>
      </c>
      <c r="B9" s="273">
        <v>1</v>
      </c>
      <c r="C9" s="273"/>
      <c r="D9" s="273"/>
      <c r="E9" s="273">
        <v>1</v>
      </c>
      <c r="F9" s="273"/>
      <c r="G9" s="273">
        <v>1</v>
      </c>
      <c r="H9" s="274">
        <v>7</v>
      </c>
      <c r="I9" s="70"/>
    </row>
    <row r="10" spans="1:9" x14ac:dyDescent="0.15">
      <c r="A10" s="272" t="s">
        <v>74</v>
      </c>
      <c r="B10" s="273"/>
      <c r="C10" s="273">
        <v>1</v>
      </c>
      <c r="D10" s="273"/>
      <c r="E10" s="273">
        <v>1</v>
      </c>
      <c r="F10" s="273">
        <v>1</v>
      </c>
      <c r="G10" s="273"/>
      <c r="H10" s="274">
        <v>6</v>
      </c>
      <c r="I10" s="70"/>
    </row>
    <row r="11" spans="1:9" x14ac:dyDescent="0.15">
      <c r="A11" s="272" t="s">
        <v>75</v>
      </c>
      <c r="B11" s="273"/>
      <c r="C11" s="273">
        <v>1</v>
      </c>
      <c r="D11" s="273"/>
      <c r="E11" s="273">
        <v>1</v>
      </c>
      <c r="F11" s="273"/>
      <c r="G11" s="273">
        <v>1</v>
      </c>
      <c r="H11" s="274">
        <v>4.5</v>
      </c>
      <c r="I11" s="70"/>
    </row>
    <row r="12" spans="1:9" x14ac:dyDescent="0.15">
      <c r="A12" s="272" t="s">
        <v>76</v>
      </c>
      <c r="B12" s="273"/>
      <c r="C12" s="273">
        <v>1</v>
      </c>
      <c r="D12" s="273"/>
      <c r="E12" s="273">
        <v>1</v>
      </c>
      <c r="F12" s="273">
        <v>1</v>
      </c>
      <c r="G12" s="273"/>
      <c r="H12" s="274">
        <v>13.75</v>
      </c>
      <c r="I12" s="70"/>
    </row>
    <row r="13" spans="1:9" x14ac:dyDescent="0.15">
      <c r="A13" s="272" t="s">
        <v>77</v>
      </c>
      <c r="B13" s="273">
        <v>1</v>
      </c>
      <c r="C13" s="273"/>
      <c r="D13" s="273"/>
      <c r="E13" s="273">
        <v>1</v>
      </c>
      <c r="F13" s="273"/>
      <c r="G13" s="273">
        <v>1</v>
      </c>
      <c r="H13" s="274">
        <v>5</v>
      </c>
      <c r="I13" s="70"/>
    </row>
    <row r="14" spans="1:9" x14ac:dyDescent="0.15">
      <c r="A14" s="272" t="s">
        <v>85</v>
      </c>
      <c r="B14" s="273">
        <v>1</v>
      </c>
      <c r="C14" s="273"/>
      <c r="D14" s="273"/>
      <c r="E14" s="273">
        <v>1</v>
      </c>
      <c r="F14" s="273"/>
      <c r="G14" s="273">
        <v>1</v>
      </c>
      <c r="H14" s="274">
        <v>1</v>
      </c>
      <c r="I14" s="70"/>
    </row>
    <row r="15" spans="1:9" x14ac:dyDescent="0.15">
      <c r="A15" s="272" t="s">
        <v>86</v>
      </c>
      <c r="B15" s="273">
        <v>1</v>
      </c>
      <c r="C15" s="273" t="s">
        <v>21</v>
      </c>
      <c r="D15" s="273"/>
      <c r="E15" s="273">
        <v>1</v>
      </c>
      <c r="F15" s="273">
        <v>1</v>
      </c>
      <c r="G15" s="273"/>
      <c r="H15" s="274">
        <v>2</v>
      </c>
      <c r="I15" s="70"/>
    </row>
    <row r="16" spans="1:9" x14ac:dyDescent="0.15">
      <c r="A16" s="272" t="s">
        <v>88</v>
      </c>
      <c r="B16" s="273">
        <v>1</v>
      </c>
      <c r="C16" s="273"/>
      <c r="D16" s="273"/>
      <c r="E16" s="273">
        <v>1</v>
      </c>
      <c r="F16" s="273">
        <v>1</v>
      </c>
      <c r="G16" s="273"/>
      <c r="H16" s="274">
        <v>2</v>
      </c>
      <c r="I16" s="70"/>
    </row>
    <row r="17" spans="1:9" x14ac:dyDescent="0.15">
      <c r="A17" s="272" t="s">
        <v>89</v>
      </c>
      <c r="B17" s="273"/>
      <c r="C17" s="273">
        <v>1</v>
      </c>
      <c r="D17" s="273"/>
      <c r="E17" s="273">
        <v>1</v>
      </c>
      <c r="F17" s="273"/>
      <c r="G17" s="273">
        <v>1</v>
      </c>
      <c r="H17" s="274">
        <v>2</v>
      </c>
      <c r="I17" s="70"/>
    </row>
    <row r="18" spans="1:9" x14ac:dyDescent="0.15">
      <c r="A18" s="272" t="s">
        <v>90</v>
      </c>
      <c r="B18" s="273"/>
      <c r="C18" s="273">
        <v>1</v>
      </c>
      <c r="D18" s="273"/>
      <c r="E18" s="273">
        <v>1</v>
      </c>
      <c r="F18" s="273"/>
      <c r="G18" s="273">
        <v>1</v>
      </c>
      <c r="H18" s="274">
        <v>1</v>
      </c>
      <c r="I18" s="70"/>
    </row>
    <row r="19" spans="1:9" x14ac:dyDescent="0.15">
      <c r="A19" s="272" t="s">
        <v>91</v>
      </c>
      <c r="B19" s="273">
        <v>1</v>
      </c>
      <c r="C19" s="273"/>
      <c r="D19" s="273"/>
      <c r="E19" s="273">
        <v>1</v>
      </c>
      <c r="F19" s="273"/>
      <c r="G19" s="273">
        <v>1</v>
      </c>
      <c r="H19" s="274">
        <v>2.3330000000000002</v>
      </c>
      <c r="I19" s="70"/>
    </row>
    <row r="20" spans="1:9" x14ac:dyDescent="0.15">
      <c r="A20" s="272" t="s">
        <v>95</v>
      </c>
      <c r="B20" s="273">
        <v>1</v>
      </c>
      <c r="C20" s="273"/>
      <c r="D20" s="273"/>
      <c r="E20" s="273">
        <v>1</v>
      </c>
      <c r="F20" s="273"/>
      <c r="G20" s="273">
        <v>1</v>
      </c>
      <c r="H20" s="274">
        <v>7</v>
      </c>
      <c r="I20" s="70"/>
    </row>
    <row r="21" spans="1:9" x14ac:dyDescent="0.15">
      <c r="A21" s="272" t="s">
        <v>96</v>
      </c>
      <c r="B21" s="273">
        <v>1</v>
      </c>
      <c r="C21" s="273"/>
      <c r="D21" s="273"/>
      <c r="E21" s="273">
        <v>1</v>
      </c>
      <c r="F21" s="273"/>
      <c r="G21" s="273">
        <v>1</v>
      </c>
      <c r="H21" s="274">
        <v>10.166</v>
      </c>
      <c r="I21" s="70"/>
    </row>
    <row r="22" spans="1:9" x14ac:dyDescent="0.15">
      <c r="A22" s="272" t="s">
        <v>99</v>
      </c>
      <c r="B22" s="273">
        <v>1</v>
      </c>
      <c r="C22" s="273"/>
      <c r="D22" s="273"/>
      <c r="E22" s="273">
        <v>1</v>
      </c>
      <c r="F22" s="273">
        <v>1</v>
      </c>
      <c r="G22" s="273"/>
      <c r="H22" s="274">
        <v>9.75</v>
      </c>
      <c r="I22" s="70"/>
    </row>
    <row r="23" spans="1:9" x14ac:dyDescent="0.15">
      <c r="A23" s="272" t="s">
        <v>103</v>
      </c>
      <c r="B23" s="273">
        <v>1</v>
      </c>
      <c r="C23" s="273"/>
      <c r="D23" s="273"/>
      <c r="E23" s="273">
        <v>1</v>
      </c>
      <c r="F23" s="273"/>
      <c r="G23" s="273">
        <v>1</v>
      </c>
      <c r="H23" s="274">
        <v>6</v>
      </c>
      <c r="I23" s="70"/>
    </row>
    <row r="24" spans="1:9" x14ac:dyDescent="0.15">
      <c r="A24" s="272" t="s">
        <v>106</v>
      </c>
      <c r="B24" s="273"/>
      <c r="C24" s="273">
        <v>1</v>
      </c>
      <c r="D24" s="273"/>
      <c r="E24" s="273">
        <v>1</v>
      </c>
      <c r="F24" s="273">
        <v>1</v>
      </c>
      <c r="G24" s="273"/>
      <c r="H24" s="274">
        <v>6.5</v>
      </c>
      <c r="I24" s="70"/>
    </row>
    <row r="25" spans="1:9" x14ac:dyDescent="0.15">
      <c r="A25" s="272" t="s">
        <v>107</v>
      </c>
      <c r="B25" s="273"/>
      <c r="C25" s="273">
        <v>1</v>
      </c>
      <c r="D25" s="273"/>
      <c r="E25" s="273">
        <v>1</v>
      </c>
      <c r="F25" s="273">
        <v>1</v>
      </c>
      <c r="G25" s="273"/>
      <c r="H25" s="274">
        <v>11</v>
      </c>
      <c r="I25" s="70"/>
    </row>
    <row r="26" spans="1:9" x14ac:dyDescent="0.15">
      <c r="A26" s="272" t="s">
        <v>112</v>
      </c>
      <c r="B26" s="273">
        <v>1</v>
      </c>
      <c r="C26" s="273"/>
      <c r="D26" s="273"/>
      <c r="E26" s="273">
        <v>1</v>
      </c>
      <c r="F26" s="273"/>
      <c r="G26" s="273">
        <v>1</v>
      </c>
      <c r="H26" s="274">
        <v>1.1659999999999999</v>
      </c>
      <c r="I26" s="70"/>
    </row>
    <row r="27" spans="1:9" x14ac:dyDescent="0.15">
      <c r="A27" s="272" t="s">
        <v>115</v>
      </c>
      <c r="B27" s="273"/>
      <c r="C27" s="273">
        <v>1</v>
      </c>
      <c r="D27" s="273"/>
      <c r="E27" s="273">
        <v>1</v>
      </c>
      <c r="F27" s="273"/>
      <c r="G27" s="273">
        <v>1</v>
      </c>
      <c r="H27" s="274">
        <v>5</v>
      </c>
      <c r="I27" s="70"/>
    </row>
    <row r="28" spans="1:9" x14ac:dyDescent="0.15">
      <c r="A28" s="272" t="s">
        <v>117</v>
      </c>
      <c r="B28" s="273">
        <v>1</v>
      </c>
      <c r="C28" s="273"/>
      <c r="D28" s="273"/>
      <c r="E28" s="273">
        <v>1</v>
      </c>
      <c r="F28" s="273"/>
      <c r="G28" s="273">
        <v>1</v>
      </c>
      <c r="H28" s="274">
        <v>1</v>
      </c>
      <c r="I28" s="70"/>
    </row>
    <row r="29" spans="1:9" x14ac:dyDescent="0.15">
      <c r="A29" s="275" t="s">
        <v>119</v>
      </c>
      <c r="B29" s="273">
        <v>1</v>
      </c>
      <c r="C29" s="273"/>
      <c r="D29" s="273">
        <v>1</v>
      </c>
      <c r="E29" s="273"/>
      <c r="F29" s="273"/>
      <c r="G29" s="273">
        <v>1</v>
      </c>
      <c r="H29" s="274">
        <v>11</v>
      </c>
      <c r="I29" s="70" t="s">
        <v>187</v>
      </c>
    </row>
    <row r="30" spans="1:9" x14ac:dyDescent="0.15">
      <c r="A30" s="272" t="s">
        <v>125</v>
      </c>
      <c r="B30" s="273"/>
      <c r="C30" s="273">
        <v>1</v>
      </c>
      <c r="D30" s="273"/>
      <c r="E30" s="273">
        <v>1</v>
      </c>
      <c r="F30" s="273">
        <v>1</v>
      </c>
      <c r="G30" s="273"/>
      <c r="H30" s="274">
        <v>13</v>
      </c>
      <c r="I30" s="70"/>
    </row>
    <row r="31" spans="1:9" x14ac:dyDescent="0.15">
      <c r="A31" s="272"/>
      <c r="B31" s="273"/>
      <c r="C31" s="273"/>
      <c r="D31" s="273"/>
      <c r="E31" s="273"/>
      <c r="F31" s="273"/>
      <c r="G31" s="273"/>
      <c r="H31" s="274"/>
      <c r="I31" s="70"/>
    </row>
    <row r="32" spans="1:9" x14ac:dyDescent="0.15">
      <c r="A32" s="272"/>
      <c r="B32" s="273"/>
      <c r="C32" s="273"/>
      <c r="D32" s="273"/>
      <c r="E32" s="273"/>
      <c r="F32" s="273"/>
      <c r="G32" s="273"/>
      <c r="H32" s="274"/>
      <c r="I32" s="70"/>
    </row>
    <row r="33" spans="1:9" x14ac:dyDescent="0.15">
      <c r="A33" s="272"/>
      <c r="B33" s="273"/>
      <c r="C33" s="273"/>
      <c r="D33" s="273"/>
      <c r="E33" s="273"/>
      <c r="F33" s="273"/>
      <c r="G33" s="273"/>
      <c r="H33" s="274"/>
      <c r="I33" s="70"/>
    </row>
    <row r="34" spans="1:9" x14ac:dyDescent="0.15">
      <c r="A34" s="272"/>
      <c r="B34" s="273"/>
      <c r="C34" s="273"/>
      <c r="D34" s="273"/>
      <c r="E34" s="273"/>
      <c r="F34" s="273"/>
      <c r="G34" s="273"/>
      <c r="H34" s="274"/>
      <c r="I34" s="70"/>
    </row>
    <row r="35" spans="1:9" x14ac:dyDescent="0.15">
      <c r="A35" s="124"/>
      <c r="B35" s="270">
        <f>COUNT(B5:B34)</f>
        <v>14</v>
      </c>
      <c r="C35" s="270">
        <f>COUNT(C5:C34)</f>
        <v>11</v>
      </c>
      <c r="D35" s="270">
        <f t="shared" ref="D35:G35" si="0">COUNT(D5:D34)</f>
        <v>1</v>
      </c>
      <c r="E35" s="270">
        <f t="shared" si="0"/>
        <v>24</v>
      </c>
      <c r="F35" s="270">
        <f t="shared" si="0"/>
        <v>8</v>
      </c>
      <c r="G35" s="270">
        <f t="shared" si="0"/>
        <v>17</v>
      </c>
      <c r="H35" s="271">
        <f>AVERAGE(H4:H34)</f>
        <v>5.6077111111111106</v>
      </c>
      <c r="I35" s="70"/>
    </row>
    <row r="36" spans="1:9" ht="12" customHeight="1" x14ac:dyDescent="0.15"/>
    <row r="37" spans="1:9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</sheetData>
  <mergeCells count="6">
    <mergeCell ref="B3:C3"/>
    <mergeCell ref="D3:E3"/>
    <mergeCell ref="B37:C37"/>
    <mergeCell ref="D37:E37"/>
    <mergeCell ref="F37:G37"/>
    <mergeCell ref="F3:G3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pane ySplit="5" topLeftCell="A12" activePane="bottomLeft" state="frozen"/>
      <selection pane="bottomLeft" activeCell="I22" sqref="I22:I25"/>
    </sheetView>
  </sheetViews>
  <sheetFormatPr baseColWidth="10" defaultColWidth="10.83203125" defaultRowHeight="14" x14ac:dyDescent="0.15"/>
  <cols>
    <col min="1" max="1" width="59.33203125" style="74" bestFit="1" customWidth="1"/>
    <col min="2" max="3" width="9.33203125" style="74" customWidth="1"/>
    <col min="4" max="5" width="7.83203125" style="74" customWidth="1"/>
    <col min="6" max="7" width="9.83203125" style="74" customWidth="1"/>
    <col min="8" max="8" width="6.6640625" style="74" bestFit="1" customWidth="1"/>
    <col min="9" max="9" width="48.1640625" style="77" bestFit="1" customWidth="1"/>
    <col min="10" max="16384" width="10.83203125" style="74"/>
  </cols>
  <sheetData>
    <row r="1" spans="1:9" x14ac:dyDescent="0.15">
      <c r="A1" s="89" t="str">
        <f>+'Main List'!A1</f>
        <v>FIELD SPANIEL SOCIETY HEALTH SURVEY 2017</v>
      </c>
      <c r="G1" s="168"/>
    </row>
    <row r="2" spans="1:9" x14ac:dyDescent="0.15">
      <c r="F2" s="193"/>
      <c r="G2" s="168"/>
    </row>
    <row r="3" spans="1:9" x14ac:dyDescent="0.15">
      <c r="A3" s="169"/>
      <c r="B3" s="359" t="str">
        <f>+'Main List'!B3:C3</f>
        <v>SEX</v>
      </c>
      <c r="C3" s="366"/>
      <c r="D3" s="359" t="str">
        <f>+'Main List'!D3:E3</f>
        <v>QUESTION</v>
      </c>
      <c r="E3" s="366"/>
      <c r="F3" s="359" t="str">
        <f>+'Main List'!F3:G3</f>
        <v>NEUTERED/SPAYED</v>
      </c>
      <c r="G3" s="360"/>
      <c r="H3" s="178" t="str">
        <f>+'Main List'!I3</f>
        <v>AGE</v>
      </c>
      <c r="I3" s="70"/>
    </row>
    <row r="4" spans="1:9" x14ac:dyDescent="0.15">
      <c r="A4" s="171" t="str">
        <f>+'Main List'!A5</f>
        <v>5.   Has this Field Spaniel had problems with any of the following?</v>
      </c>
      <c r="B4" s="116" t="str">
        <f>+'Main List'!B4</f>
        <v>MALE</v>
      </c>
      <c r="C4" s="157" t="str">
        <f>+'Main List'!C4</f>
        <v>FEMALE</v>
      </c>
      <c r="D4" s="116" t="str">
        <f>+'Main List'!D4</f>
        <v>YES</v>
      </c>
      <c r="E4" s="157" t="str">
        <f>+'Main List'!E4</f>
        <v>NO</v>
      </c>
      <c r="F4" s="116" t="str">
        <f>+'Main List'!F4</f>
        <v>YES</v>
      </c>
      <c r="G4" s="157" t="str">
        <f>+'Main List'!G4</f>
        <v>NO</v>
      </c>
      <c r="H4" s="158"/>
      <c r="I4" s="70"/>
    </row>
    <row r="5" spans="1:9" x14ac:dyDescent="0.15">
      <c r="A5" s="124" t="str">
        <f>+'Main List'!A16</f>
        <v>k.   Has your Field Spaniel suffered with Benign Tumours</v>
      </c>
      <c r="B5" s="122"/>
      <c r="C5" s="160"/>
      <c r="D5" s="122"/>
      <c r="E5" s="160"/>
      <c r="F5" s="122"/>
      <c r="G5" s="160"/>
      <c r="H5" s="162"/>
      <c r="I5" s="70"/>
    </row>
    <row r="6" spans="1:9" x14ac:dyDescent="0.15">
      <c r="A6" s="272" t="s">
        <v>55</v>
      </c>
      <c r="B6" s="273"/>
      <c r="C6" s="273">
        <v>1</v>
      </c>
      <c r="D6" s="273"/>
      <c r="E6" s="273">
        <v>1</v>
      </c>
      <c r="F6" s="273"/>
      <c r="G6" s="273">
        <v>1</v>
      </c>
      <c r="H6" s="274">
        <v>2.5</v>
      </c>
      <c r="I6" s="70"/>
    </row>
    <row r="7" spans="1:9" x14ac:dyDescent="0.15">
      <c r="A7" s="272" t="s">
        <v>62</v>
      </c>
      <c r="B7" s="273">
        <v>1</v>
      </c>
      <c r="C7" s="273"/>
      <c r="D7" s="273"/>
      <c r="E7" s="273">
        <v>1</v>
      </c>
      <c r="F7" s="273"/>
      <c r="G7" s="273">
        <v>1</v>
      </c>
      <c r="H7" s="274">
        <v>8</v>
      </c>
      <c r="I7" s="70"/>
    </row>
    <row r="8" spans="1:9" x14ac:dyDescent="0.15">
      <c r="A8" s="272" t="s">
        <v>65</v>
      </c>
      <c r="B8" s="273"/>
      <c r="C8" s="273">
        <v>1</v>
      </c>
      <c r="D8" s="273"/>
      <c r="E8" s="273">
        <v>1</v>
      </c>
      <c r="F8" s="273"/>
      <c r="G8" s="273">
        <v>1</v>
      </c>
      <c r="H8" s="274">
        <v>1.5277777777777779</v>
      </c>
      <c r="I8" s="70"/>
    </row>
    <row r="9" spans="1:9" x14ac:dyDescent="0.15">
      <c r="A9" s="272" t="s">
        <v>71</v>
      </c>
      <c r="B9" s="273">
        <v>1</v>
      </c>
      <c r="C9" s="273"/>
      <c r="D9" s="273"/>
      <c r="E9" s="273">
        <v>1</v>
      </c>
      <c r="F9" s="273"/>
      <c r="G9" s="273">
        <v>1</v>
      </c>
      <c r="H9" s="274">
        <v>7</v>
      </c>
      <c r="I9" s="70"/>
    </row>
    <row r="10" spans="1:9" x14ac:dyDescent="0.15">
      <c r="A10" s="272" t="s">
        <v>74</v>
      </c>
      <c r="B10" s="273"/>
      <c r="C10" s="273">
        <v>1</v>
      </c>
      <c r="D10" s="273"/>
      <c r="E10" s="273">
        <v>1</v>
      </c>
      <c r="F10" s="273">
        <v>1</v>
      </c>
      <c r="G10" s="273"/>
      <c r="H10" s="274">
        <v>6</v>
      </c>
      <c r="I10" s="70"/>
    </row>
    <row r="11" spans="1:9" x14ac:dyDescent="0.15">
      <c r="A11" s="272" t="s">
        <v>75</v>
      </c>
      <c r="B11" s="273"/>
      <c r="C11" s="273">
        <v>1</v>
      </c>
      <c r="D11" s="273"/>
      <c r="E11" s="273">
        <v>1</v>
      </c>
      <c r="F11" s="273"/>
      <c r="G11" s="273">
        <v>1</v>
      </c>
      <c r="H11" s="274">
        <v>4.5</v>
      </c>
      <c r="I11" s="70"/>
    </row>
    <row r="12" spans="1:9" x14ac:dyDescent="0.15">
      <c r="A12" s="272" t="s">
        <v>76</v>
      </c>
      <c r="B12" s="273"/>
      <c r="C12" s="273">
        <v>1</v>
      </c>
      <c r="D12" s="273"/>
      <c r="E12" s="273">
        <v>1</v>
      </c>
      <c r="F12" s="273">
        <v>1</v>
      </c>
      <c r="G12" s="273"/>
      <c r="H12" s="274">
        <v>13.75</v>
      </c>
      <c r="I12" s="70"/>
    </row>
    <row r="13" spans="1:9" x14ac:dyDescent="0.15">
      <c r="A13" s="272" t="s">
        <v>77</v>
      </c>
      <c r="B13" s="273">
        <v>1</v>
      </c>
      <c r="C13" s="273"/>
      <c r="D13" s="273"/>
      <c r="E13" s="273">
        <v>1</v>
      </c>
      <c r="F13" s="273"/>
      <c r="G13" s="273">
        <v>1</v>
      </c>
      <c r="H13" s="274">
        <v>5</v>
      </c>
      <c r="I13" s="70"/>
    </row>
    <row r="14" spans="1:9" x14ac:dyDescent="0.15">
      <c r="A14" s="272" t="s">
        <v>83</v>
      </c>
      <c r="B14" s="273">
        <v>1</v>
      </c>
      <c r="C14" s="273"/>
      <c r="D14" s="273"/>
      <c r="E14" s="273">
        <v>1</v>
      </c>
      <c r="F14" s="273"/>
      <c r="G14" s="273">
        <v>1</v>
      </c>
      <c r="H14" s="274">
        <v>1</v>
      </c>
      <c r="I14" s="70"/>
    </row>
    <row r="15" spans="1:9" x14ac:dyDescent="0.15">
      <c r="A15" s="272" t="s">
        <v>86</v>
      </c>
      <c r="B15" s="273">
        <v>1</v>
      </c>
      <c r="C15" s="273" t="s">
        <v>21</v>
      </c>
      <c r="D15" s="273"/>
      <c r="E15" s="273">
        <v>1</v>
      </c>
      <c r="F15" s="273">
        <v>1</v>
      </c>
      <c r="G15" s="273"/>
      <c r="H15" s="274">
        <v>2</v>
      </c>
      <c r="I15" s="70"/>
    </row>
    <row r="16" spans="1:9" x14ac:dyDescent="0.15">
      <c r="A16" s="272" t="s">
        <v>88</v>
      </c>
      <c r="B16" s="273">
        <v>1</v>
      </c>
      <c r="C16" s="273"/>
      <c r="D16" s="273"/>
      <c r="E16" s="273">
        <v>1</v>
      </c>
      <c r="F16" s="273">
        <v>1</v>
      </c>
      <c r="G16" s="273"/>
      <c r="H16" s="274">
        <v>2</v>
      </c>
      <c r="I16" s="70"/>
    </row>
    <row r="17" spans="1:9" x14ac:dyDescent="0.15">
      <c r="A17" s="272" t="s">
        <v>89</v>
      </c>
      <c r="B17" s="273"/>
      <c r="C17" s="273">
        <v>1</v>
      </c>
      <c r="D17" s="273"/>
      <c r="E17" s="273">
        <v>1</v>
      </c>
      <c r="F17" s="273"/>
      <c r="G17" s="273">
        <v>1</v>
      </c>
      <c r="H17" s="274">
        <v>2</v>
      </c>
      <c r="I17" s="70"/>
    </row>
    <row r="18" spans="1:9" x14ac:dyDescent="0.15">
      <c r="A18" s="272" t="s">
        <v>90</v>
      </c>
      <c r="B18" s="273"/>
      <c r="C18" s="273">
        <v>1</v>
      </c>
      <c r="D18" s="273"/>
      <c r="E18" s="273">
        <v>1</v>
      </c>
      <c r="F18" s="273"/>
      <c r="G18" s="273">
        <v>1</v>
      </c>
      <c r="H18" s="274">
        <v>1</v>
      </c>
      <c r="I18" s="70"/>
    </row>
    <row r="19" spans="1:9" x14ac:dyDescent="0.15">
      <c r="A19" s="272" t="s">
        <v>91</v>
      </c>
      <c r="B19" s="273">
        <v>1</v>
      </c>
      <c r="C19" s="273"/>
      <c r="D19" s="273"/>
      <c r="E19" s="273">
        <v>1</v>
      </c>
      <c r="F19" s="273"/>
      <c r="G19" s="273">
        <v>1</v>
      </c>
      <c r="H19" s="274">
        <v>2.3330000000000002</v>
      </c>
      <c r="I19" s="70"/>
    </row>
    <row r="20" spans="1:9" x14ac:dyDescent="0.15">
      <c r="A20" s="272" t="s">
        <v>95</v>
      </c>
      <c r="B20" s="273">
        <v>1</v>
      </c>
      <c r="C20" s="273"/>
      <c r="D20" s="273"/>
      <c r="E20" s="273">
        <v>1</v>
      </c>
      <c r="F20" s="273"/>
      <c r="G20" s="273">
        <v>1</v>
      </c>
      <c r="H20" s="274">
        <v>7</v>
      </c>
      <c r="I20" s="70"/>
    </row>
    <row r="21" spans="1:9" x14ac:dyDescent="0.15">
      <c r="A21" s="272" t="s">
        <v>96</v>
      </c>
      <c r="B21" s="273">
        <v>1</v>
      </c>
      <c r="C21" s="273"/>
      <c r="D21" s="273"/>
      <c r="E21" s="273">
        <v>1</v>
      </c>
      <c r="F21" s="273"/>
      <c r="G21" s="273">
        <v>1</v>
      </c>
      <c r="H21" s="274">
        <v>10.166</v>
      </c>
      <c r="I21" s="70"/>
    </row>
    <row r="22" spans="1:9" x14ac:dyDescent="0.15">
      <c r="A22" s="272" t="s">
        <v>99</v>
      </c>
      <c r="B22" s="273">
        <v>1</v>
      </c>
      <c r="C22" s="273"/>
      <c r="D22" s="273">
        <v>1</v>
      </c>
      <c r="E22" s="273"/>
      <c r="F22" s="273">
        <v>1</v>
      </c>
      <c r="G22" s="273"/>
      <c r="H22" s="274">
        <v>9.75</v>
      </c>
      <c r="I22" s="70" t="s">
        <v>100</v>
      </c>
    </row>
    <row r="23" spans="1:9" x14ac:dyDescent="0.15">
      <c r="A23" s="272" t="s">
        <v>103</v>
      </c>
      <c r="B23" s="273">
        <v>1</v>
      </c>
      <c r="C23" s="273"/>
      <c r="D23" s="273"/>
      <c r="E23" s="273">
        <v>1</v>
      </c>
      <c r="F23" s="273"/>
      <c r="G23" s="273">
        <v>1</v>
      </c>
      <c r="H23" s="274">
        <v>6</v>
      </c>
      <c r="I23" s="70"/>
    </row>
    <row r="24" spans="1:9" x14ac:dyDescent="0.15">
      <c r="A24" s="272" t="s">
        <v>106</v>
      </c>
      <c r="B24" s="273"/>
      <c r="C24" s="273">
        <v>1</v>
      </c>
      <c r="D24" s="273"/>
      <c r="E24" s="273">
        <v>1</v>
      </c>
      <c r="F24" s="273">
        <v>1</v>
      </c>
      <c r="G24" s="273"/>
      <c r="H24" s="274">
        <v>6.5</v>
      </c>
      <c r="I24" s="70"/>
    </row>
    <row r="25" spans="1:9" x14ac:dyDescent="0.15">
      <c r="A25" s="272" t="s">
        <v>107</v>
      </c>
      <c r="B25" s="273"/>
      <c r="C25" s="273">
        <v>1</v>
      </c>
      <c r="D25" s="273">
        <v>1</v>
      </c>
      <c r="E25" s="273"/>
      <c r="F25" s="273">
        <v>1</v>
      </c>
      <c r="G25" s="273"/>
      <c r="H25" s="274">
        <v>11</v>
      </c>
      <c r="I25" s="70" t="s">
        <v>110</v>
      </c>
    </row>
    <row r="26" spans="1:9" x14ac:dyDescent="0.15">
      <c r="A26" s="272" t="s">
        <v>112</v>
      </c>
      <c r="B26" s="273">
        <v>1</v>
      </c>
      <c r="C26" s="273"/>
      <c r="D26" s="273"/>
      <c r="E26" s="273">
        <v>1</v>
      </c>
      <c r="F26" s="273"/>
      <c r="G26" s="273">
        <v>1</v>
      </c>
      <c r="H26" s="274">
        <v>1.1659999999999999</v>
      </c>
      <c r="I26" s="70"/>
    </row>
    <row r="27" spans="1:9" x14ac:dyDescent="0.15">
      <c r="A27" s="272" t="s">
        <v>115</v>
      </c>
      <c r="B27" s="273"/>
      <c r="C27" s="273">
        <v>1</v>
      </c>
      <c r="D27" s="273"/>
      <c r="E27" s="273">
        <v>1</v>
      </c>
      <c r="F27" s="273"/>
      <c r="G27" s="273">
        <v>1</v>
      </c>
      <c r="H27" s="274">
        <v>5</v>
      </c>
      <c r="I27" s="70"/>
    </row>
    <row r="28" spans="1:9" x14ac:dyDescent="0.15">
      <c r="A28" s="272" t="s">
        <v>117</v>
      </c>
      <c r="B28" s="273">
        <v>1</v>
      </c>
      <c r="C28" s="273"/>
      <c r="D28" s="273"/>
      <c r="E28" s="273">
        <v>1</v>
      </c>
      <c r="F28" s="273"/>
      <c r="G28" s="273">
        <v>1</v>
      </c>
      <c r="H28" s="274">
        <v>1</v>
      </c>
      <c r="I28" s="70"/>
    </row>
    <row r="29" spans="1:9" x14ac:dyDescent="0.15">
      <c r="A29" s="272" t="s">
        <v>119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11</v>
      </c>
      <c r="I29" s="70"/>
    </row>
    <row r="30" spans="1:9" x14ac:dyDescent="0.15">
      <c r="A30" s="272" t="s">
        <v>125</v>
      </c>
      <c r="B30" s="273"/>
      <c r="C30" s="273">
        <v>1</v>
      </c>
      <c r="D30" s="273"/>
      <c r="E30" s="273">
        <v>1</v>
      </c>
      <c r="F30" s="273">
        <v>1</v>
      </c>
      <c r="G30" s="273"/>
      <c r="H30" s="274">
        <v>13</v>
      </c>
      <c r="I30" s="70"/>
    </row>
    <row r="31" spans="1:9" x14ac:dyDescent="0.15">
      <c r="A31" s="272"/>
      <c r="B31" s="273"/>
      <c r="C31" s="273"/>
      <c r="D31" s="273"/>
      <c r="E31" s="273"/>
      <c r="F31" s="273"/>
      <c r="G31" s="273"/>
      <c r="H31" s="274"/>
      <c r="I31" s="70"/>
    </row>
    <row r="32" spans="1:9" x14ac:dyDescent="0.15">
      <c r="A32" s="272"/>
      <c r="B32" s="273"/>
      <c r="C32" s="273"/>
      <c r="D32" s="273"/>
      <c r="E32" s="273"/>
      <c r="F32" s="273"/>
      <c r="G32" s="273"/>
      <c r="H32" s="274"/>
      <c r="I32" s="70"/>
    </row>
    <row r="33" spans="1:9" x14ac:dyDescent="0.15">
      <c r="A33" s="272"/>
      <c r="B33" s="273"/>
      <c r="C33" s="273"/>
      <c r="D33" s="273"/>
      <c r="E33" s="273"/>
      <c r="F33" s="273"/>
      <c r="G33" s="273"/>
      <c r="H33" s="274"/>
      <c r="I33" s="70"/>
    </row>
    <row r="34" spans="1:9" x14ac:dyDescent="0.15">
      <c r="A34" s="272"/>
      <c r="B34" s="273"/>
      <c r="C34" s="273"/>
      <c r="D34" s="273"/>
      <c r="E34" s="273"/>
      <c r="F34" s="273"/>
      <c r="G34" s="273"/>
      <c r="H34" s="274"/>
      <c r="I34" s="70"/>
    </row>
    <row r="35" spans="1:9" x14ac:dyDescent="0.15">
      <c r="A35" s="124"/>
      <c r="B35" s="270">
        <f>COUNT(B5:B34)</f>
        <v>14</v>
      </c>
      <c r="C35" s="270">
        <f>COUNT(C5:C34)</f>
        <v>11</v>
      </c>
      <c r="D35" s="270">
        <f t="shared" ref="D35:G35" si="0">COUNT(D5:D34)</f>
        <v>2</v>
      </c>
      <c r="E35" s="270">
        <f t="shared" si="0"/>
        <v>23</v>
      </c>
      <c r="F35" s="270">
        <f t="shared" si="0"/>
        <v>8</v>
      </c>
      <c r="G35" s="270">
        <f t="shared" si="0"/>
        <v>17</v>
      </c>
      <c r="H35" s="271">
        <f>AVERAGE(H4:H34)</f>
        <v>5.6077111111111106</v>
      </c>
      <c r="I35" s="70"/>
    </row>
    <row r="36" spans="1:9" ht="10.75" customHeight="1" x14ac:dyDescent="0.15"/>
    <row r="37" spans="1:9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</sheetData>
  <mergeCells count="6">
    <mergeCell ref="B3:C3"/>
    <mergeCell ref="D3:E3"/>
    <mergeCell ref="B37:C37"/>
    <mergeCell ref="D37:E37"/>
    <mergeCell ref="F37:G37"/>
    <mergeCell ref="F3:G3"/>
  </mergeCells>
  <pageMargins left="0.19685039370078741" right="0" top="0.35433070866141736" bottom="0" header="0.19685039370078741" footer="0"/>
  <pageSetup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6" topLeftCell="A13" activePane="bottomLeft" state="frozen"/>
      <selection pane="bottomLeft" activeCell="O32" sqref="O32"/>
    </sheetView>
  </sheetViews>
  <sheetFormatPr baseColWidth="10" defaultColWidth="10.83203125" defaultRowHeight="14" x14ac:dyDescent="0.15"/>
  <cols>
    <col min="1" max="1" width="58.6640625" style="74" customWidth="1"/>
    <col min="2" max="3" width="8.1640625" style="74" customWidth="1"/>
    <col min="4" max="5" width="7" style="74" customWidth="1"/>
    <col min="6" max="7" width="10" style="74" customWidth="1"/>
    <col min="8" max="8" width="6.6640625" style="74" bestFit="1" customWidth="1"/>
    <col min="9" max="14" width="8.1640625" style="74" customWidth="1"/>
    <col min="15" max="15" width="20.6640625" style="74" bestFit="1" customWidth="1"/>
    <col min="16" max="16384" width="10.83203125" style="74"/>
  </cols>
  <sheetData>
    <row r="1" spans="1:15" x14ac:dyDescent="0.15">
      <c r="A1" s="89" t="str">
        <f>+'Main List'!A1</f>
        <v>FIELD SPANIEL SOCIETY HEALTH SURVEY 2017</v>
      </c>
    </row>
    <row r="3" spans="1:15" x14ac:dyDescent="0.15">
      <c r="A3" s="169"/>
      <c r="B3" s="166"/>
      <c r="C3" s="166"/>
      <c r="D3" s="166"/>
      <c r="E3" s="166"/>
      <c r="F3" s="166"/>
      <c r="G3" s="113"/>
      <c r="H3" s="167"/>
      <c r="I3" s="76" t="str">
        <f>+'Main List'!A18</f>
        <v xml:space="preserve"> - if yes are you happy to complete a further questiionnaire</v>
      </c>
      <c r="J3" s="166"/>
      <c r="K3" s="166"/>
      <c r="L3" s="166"/>
      <c r="M3" s="166"/>
      <c r="N3" s="167"/>
    </row>
    <row r="4" spans="1:15" x14ac:dyDescent="0.15">
      <c r="A4" s="71"/>
      <c r="B4" s="378" t="str">
        <f>+'Main List'!B3:C3</f>
        <v>SEX</v>
      </c>
      <c r="C4" s="378"/>
      <c r="D4" s="378" t="str">
        <f>+'Main List'!D3:E3</f>
        <v>QUESTION</v>
      </c>
      <c r="E4" s="378"/>
      <c r="F4" s="168" t="str">
        <f>+'Main List'!F3:G3</f>
        <v>NEUTERED/SPAYED</v>
      </c>
      <c r="G4" s="168"/>
      <c r="H4" s="194" t="str">
        <f>+'Main List'!I3</f>
        <v>AGE</v>
      </c>
      <c r="I4" s="380" t="s">
        <v>3</v>
      </c>
      <c r="J4" s="378"/>
      <c r="K4" s="378" t="s">
        <v>4</v>
      </c>
      <c r="L4" s="378"/>
      <c r="M4" s="378" t="s">
        <v>5</v>
      </c>
      <c r="N4" s="379"/>
    </row>
    <row r="5" spans="1:15" x14ac:dyDescent="0.15">
      <c r="A5" s="171" t="str">
        <f>+'Main List'!A5</f>
        <v>5.   Has this Field Spaniel had problems with any of the following?</v>
      </c>
      <c r="B5" s="157" t="str">
        <f>+'Main List'!B4</f>
        <v>MALE</v>
      </c>
      <c r="C5" s="157" t="str">
        <f>+'Main List'!C4</f>
        <v>FEMALE</v>
      </c>
      <c r="D5" s="157" t="str">
        <f>+'Main List'!D4</f>
        <v>YES</v>
      </c>
      <c r="E5" s="157" t="str">
        <f>+'Main List'!E4</f>
        <v>NO</v>
      </c>
      <c r="F5" s="157" t="str">
        <f>+'Main List'!F4</f>
        <v>YES</v>
      </c>
      <c r="G5" s="157" t="str">
        <f>+'Main List'!G4</f>
        <v>NO</v>
      </c>
      <c r="H5" s="117"/>
      <c r="I5" s="116" t="s">
        <v>0</v>
      </c>
      <c r="J5" s="157" t="s">
        <v>2</v>
      </c>
      <c r="K5" s="157" t="s">
        <v>0</v>
      </c>
      <c r="L5" s="157" t="s">
        <v>2</v>
      </c>
      <c r="M5" s="157" t="s">
        <v>1</v>
      </c>
      <c r="N5" s="117" t="s">
        <v>22</v>
      </c>
    </row>
    <row r="6" spans="1:15" x14ac:dyDescent="0.15">
      <c r="A6" s="124" t="str">
        <f>+'Main List'!A17</f>
        <v>l.   Neurological problems (seizures ect)</v>
      </c>
      <c r="B6" s="160"/>
      <c r="C6" s="160"/>
      <c r="D6" s="160"/>
      <c r="E6" s="160"/>
      <c r="F6" s="160"/>
      <c r="G6" s="160"/>
      <c r="H6" s="123"/>
      <c r="I6" s="122"/>
      <c r="J6" s="160" t="s">
        <v>21</v>
      </c>
      <c r="K6" s="160"/>
      <c r="L6" s="160"/>
      <c r="M6" s="160"/>
      <c r="N6" s="123"/>
    </row>
    <row r="7" spans="1:15" x14ac:dyDescent="0.15">
      <c r="A7" s="272" t="s">
        <v>55</v>
      </c>
      <c r="B7" s="273"/>
      <c r="C7" s="273">
        <v>1</v>
      </c>
      <c r="D7" s="273"/>
      <c r="E7" s="273">
        <v>1</v>
      </c>
      <c r="F7" s="273"/>
      <c r="G7" s="273">
        <v>1</v>
      </c>
      <c r="H7" s="274">
        <v>2.5</v>
      </c>
      <c r="I7" s="273"/>
      <c r="J7" s="273"/>
      <c r="K7" s="273"/>
      <c r="L7" s="273"/>
      <c r="M7" s="273"/>
      <c r="N7" s="273"/>
      <c r="O7" s="71"/>
    </row>
    <row r="8" spans="1:15" x14ac:dyDescent="0.15">
      <c r="A8" s="272" t="s">
        <v>62</v>
      </c>
      <c r="B8" s="273">
        <v>1</v>
      </c>
      <c r="C8" s="273"/>
      <c r="D8" s="273"/>
      <c r="E8" s="273">
        <v>1</v>
      </c>
      <c r="F8" s="273"/>
      <c r="G8" s="273">
        <v>1</v>
      </c>
      <c r="H8" s="274">
        <v>8</v>
      </c>
      <c r="I8" s="273"/>
      <c r="J8" s="273"/>
      <c r="K8" s="273"/>
      <c r="L8" s="273"/>
      <c r="M8" s="273"/>
      <c r="N8" s="273"/>
      <c r="O8" s="71"/>
    </row>
    <row r="9" spans="1:15" x14ac:dyDescent="0.15">
      <c r="A9" s="272" t="s">
        <v>65</v>
      </c>
      <c r="B9" s="273"/>
      <c r="C9" s="273">
        <v>1</v>
      </c>
      <c r="D9" s="273"/>
      <c r="E9" s="273">
        <v>1</v>
      </c>
      <c r="F9" s="273"/>
      <c r="G9" s="273">
        <v>1</v>
      </c>
      <c r="H9" s="274">
        <v>1.5277777777777779</v>
      </c>
      <c r="I9" s="273"/>
      <c r="J9" s="273"/>
      <c r="K9" s="273"/>
      <c r="L9" s="273"/>
      <c r="M9" s="273"/>
      <c r="N9" s="273"/>
      <c r="O9" s="71"/>
    </row>
    <row r="10" spans="1:15" x14ac:dyDescent="0.15">
      <c r="A10" s="272" t="s">
        <v>71</v>
      </c>
      <c r="B10" s="273">
        <v>1</v>
      </c>
      <c r="C10" s="273" t="s">
        <v>21</v>
      </c>
      <c r="D10" s="273"/>
      <c r="E10" s="273">
        <v>1</v>
      </c>
      <c r="F10" s="273"/>
      <c r="G10" s="273">
        <v>1</v>
      </c>
      <c r="H10" s="274">
        <v>7</v>
      </c>
      <c r="I10" s="273"/>
      <c r="J10" s="273"/>
      <c r="K10" s="273"/>
      <c r="L10" s="273"/>
      <c r="M10" s="273"/>
      <c r="N10" s="273"/>
      <c r="O10" s="71"/>
    </row>
    <row r="11" spans="1:15" x14ac:dyDescent="0.15">
      <c r="A11" s="272" t="s">
        <v>74</v>
      </c>
      <c r="B11" s="273"/>
      <c r="C11" s="273">
        <v>1</v>
      </c>
      <c r="D11" s="273"/>
      <c r="E11" s="273">
        <v>1</v>
      </c>
      <c r="F11" s="273">
        <v>1</v>
      </c>
      <c r="G11" s="273"/>
      <c r="H11" s="274">
        <v>6</v>
      </c>
      <c r="I11" s="273"/>
      <c r="J11" s="273"/>
      <c r="K11" s="273"/>
      <c r="L11" s="273"/>
      <c r="M11" s="273"/>
      <c r="N11" s="273"/>
      <c r="O11" s="71"/>
    </row>
    <row r="12" spans="1:15" x14ac:dyDescent="0.15">
      <c r="A12" s="272" t="s">
        <v>75</v>
      </c>
      <c r="B12" s="273"/>
      <c r="C12" s="273">
        <v>1</v>
      </c>
      <c r="D12" s="273"/>
      <c r="E12" s="273">
        <v>1</v>
      </c>
      <c r="F12" s="273"/>
      <c r="G12" s="273">
        <v>1</v>
      </c>
      <c r="H12" s="274">
        <v>4.5</v>
      </c>
      <c r="I12" s="273"/>
      <c r="J12" s="273"/>
      <c r="K12" s="273"/>
      <c r="L12" s="273"/>
      <c r="M12" s="273"/>
      <c r="N12" s="273"/>
      <c r="O12" s="71"/>
    </row>
    <row r="13" spans="1:15" x14ac:dyDescent="0.15">
      <c r="A13" s="272" t="s">
        <v>76</v>
      </c>
      <c r="B13" s="273"/>
      <c r="C13" s="273">
        <v>1</v>
      </c>
      <c r="D13" s="273"/>
      <c r="E13" s="273">
        <v>1</v>
      </c>
      <c r="F13" s="273">
        <v>1</v>
      </c>
      <c r="G13" s="273"/>
      <c r="H13" s="274">
        <v>13.75</v>
      </c>
      <c r="I13" s="273"/>
      <c r="J13" s="273"/>
      <c r="K13" s="273"/>
      <c r="L13" s="273"/>
      <c r="M13" s="273"/>
      <c r="N13" s="273"/>
      <c r="O13" s="71"/>
    </row>
    <row r="14" spans="1:15" x14ac:dyDescent="0.15">
      <c r="A14" s="272" t="s">
        <v>77</v>
      </c>
      <c r="B14" s="273">
        <v>1</v>
      </c>
      <c r="C14" s="273"/>
      <c r="D14" s="273"/>
      <c r="E14" s="273">
        <v>1</v>
      </c>
      <c r="F14" s="273"/>
      <c r="G14" s="273">
        <v>1</v>
      </c>
      <c r="H14" s="274">
        <v>5</v>
      </c>
      <c r="I14" s="273"/>
      <c r="J14" s="273"/>
      <c r="K14" s="273"/>
      <c r="L14" s="273"/>
      <c r="M14" s="273"/>
      <c r="N14" s="273"/>
      <c r="O14" s="71"/>
    </row>
    <row r="15" spans="1:15" x14ac:dyDescent="0.15">
      <c r="A15" s="272" t="s">
        <v>83</v>
      </c>
      <c r="B15" s="273">
        <v>1</v>
      </c>
      <c r="C15" s="273"/>
      <c r="D15" s="273"/>
      <c r="E15" s="273">
        <v>1</v>
      </c>
      <c r="F15" s="273"/>
      <c r="G15" s="273">
        <v>1</v>
      </c>
      <c r="H15" s="274">
        <v>1</v>
      </c>
      <c r="I15" s="273"/>
      <c r="J15" s="273"/>
      <c r="K15" s="273"/>
      <c r="L15" s="273"/>
      <c r="M15" s="273"/>
      <c r="N15" s="273"/>
      <c r="O15" s="71"/>
    </row>
    <row r="16" spans="1:15" x14ac:dyDescent="0.15">
      <c r="A16" s="272" t="s">
        <v>86</v>
      </c>
      <c r="B16" s="273">
        <v>1</v>
      </c>
      <c r="C16" s="273" t="s">
        <v>21</v>
      </c>
      <c r="D16" s="273"/>
      <c r="E16" s="273">
        <v>1</v>
      </c>
      <c r="F16" s="273">
        <v>1</v>
      </c>
      <c r="G16" s="273"/>
      <c r="H16" s="274">
        <v>2</v>
      </c>
      <c r="I16" s="273"/>
      <c r="J16" s="273"/>
      <c r="K16" s="273"/>
      <c r="L16" s="273"/>
      <c r="M16" s="273"/>
      <c r="N16" s="273"/>
      <c r="O16" s="71"/>
    </row>
    <row r="17" spans="1:15" x14ac:dyDescent="0.15">
      <c r="A17" s="272" t="s">
        <v>88</v>
      </c>
      <c r="B17" s="273">
        <v>1</v>
      </c>
      <c r="C17" s="273"/>
      <c r="D17" s="273"/>
      <c r="E17" s="273">
        <v>1</v>
      </c>
      <c r="F17" s="273">
        <v>1</v>
      </c>
      <c r="G17" s="273"/>
      <c r="H17" s="274">
        <v>2</v>
      </c>
      <c r="I17" s="273"/>
      <c r="J17" s="273"/>
      <c r="K17" s="273"/>
      <c r="L17" s="273"/>
      <c r="M17" s="273"/>
      <c r="N17" s="273"/>
      <c r="O17" s="71"/>
    </row>
    <row r="18" spans="1:15" x14ac:dyDescent="0.15">
      <c r="A18" s="272" t="s">
        <v>89</v>
      </c>
      <c r="B18" s="273"/>
      <c r="C18" s="273">
        <v>1</v>
      </c>
      <c r="D18" s="273"/>
      <c r="E18" s="273">
        <v>1</v>
      </c>
      <c r="F18" s="273"/>
      <c r="G18" s="273">
        <v>1</v>
      </c>
      <c r="H18" s="274">
        <v>2</v>
      </c>
      <c r="I18" s="273"/>
      <c r="J18" s="273"/>
      <c r="K18" s="273"/>
      <c r="L18" s="273"/>
      <c r="M18" s="273"/>
      <c r="N18" s="273"/>
      <c r="O18" s="71"/>
    </row>
    <row r="19" spans="1:15" x14ac:dyDescent="0.15">
      <c r="A19" s="272" t="s">
        <v>90</v>
      </c>
      <c r="B19" s="273"/>
      <c r="C19" s="273">
        <v>1</v>
      </c>
      <c r="D19" s="273"/>
      <c r="E19" s="273">
        <v>1</v>
      </c>
      <c r="F19" s="273"/>
      <c r="G19" s="273">
        <v>1</v>
      </c>
      <c r="H19" s="274">
        <v>1</v>
      </c>
      <c r="I19" s="273"/>
      <c r="J19" s="273"/>
      <c r="K19" s="273"/>
      <c r="L19" s="273"/>
      <c r="M19" s="273"/>
      <c r="N19" s="273"/>
      <c r="O19" s="71"/>
    </row>
    <row r="20" spans="1:15" x14ac:dyDescent="0.15">
      <c r="A20" s="272" t="s">
        <v>91</v>
      </c>
      <c r="B20" s="273">
        <v>1</v>
      </c>
      <c r="C20" s="273"/>
      <c r="D20" s="273"/>
      <c r="E20" s="273">
        <v>1</v>
      </c>
      <c r="F20" s="273"/>
      <c r="G20" s="273">
        <v>1</v>
      </c>
      <c r="H20" s="274">
        <v>2.3330000000000002</v>
      </c>
      <c r="I20" s="273"/>
      <c r="J20" s="273"/>
      <c r="K20" s="273"/>
      <c r="L20" s="273"/>
      <c r="M20" s="273"/>
      <c r="N20" s="273"/>
      <c r="O20" s="71"/>
    </row>
    <row r="21" spans="1:15" x14ac:dyDescent="0.15">
      <c r="A21" s="272" t="s">
        <v>95</v>
      </c>
      <c r="B21" s="273">
        <v>1</v>
      </c>
      <c r="C21" s="273"/>
      <c r="D21" s="273"/>
      <c r="E21" s="273">
        <v>1</v>
      </c>
      <c r="F21" s="273"/>
      <c r="G21" s="273">
        <v>1</v>
      </c>
      <c r="H21" s="274">
        <v>7</v>
      </c>
      <c r="I21" s="273"/>
      <c r="J21" s="273"/>
      <c r="K21" s="273"/>
      <c r="L21" s="273"/>
      <c r="M21" s="273"/>
      <c r="N21" s="273"/>
      <c r="O21" s="71"/>
    </row>
    <row r="22" spans="1:15" x14ac:dyDescent="0.15">
      <c r="A22" s="272" t="s">
        <v>96</v>
      </c>
      <c r="B22" s="273">
        <v>1</v>
      </c>
      <c r="C22" s="273"/>
      <c r="D22" s="273"/>
      <c r="E22" s="273">
        <v>1</v>
      </c>
      <c r="F22" s="273"/>
      <c r="G22" s="273">
        <v>1</v>
      </c>
      <c r="H22" s="274">
        <v>10.166</v>
      </c>
      <c r="I22" s="273"/>
      <c r="J22" s="273"/>
      <c r="K22" s="273"/>
      <c r="L22" s="273"/>
      <c r="M22" s="273"/>
      <c r="N22" s="273"/>
      <c r="O22" s="71"/>
    </row>
    <row r="23" spans="1:15" x14ac:dyDescent="0.15">
      <c r="A23" s="272" t="s">
        <v>99</v>
      </c>
      <c r="B23" s="273">
        <v>1</v>
      </c>
      <c r="C23" s="273"/>
      <c r="D23" s="273"/>
      <c r="E23" s="273">
        <v>1</v>
      </c>
      <c r="F23" s="273">
        <v>1</v>
      </c>
      <c r="G23" s="273"/>
      <c r="H23" s="274">
        <v>9.75</v>
      </c>
      <c r="I23" s="273"/>
      <c r="J23" s="273"/>
      <c r="K23" s="273"/>
      <c r="L23" s="273"/>
      <c r="M23" s="273"/>
      <c r="N23" s="273"/>
      <c r="O23" s="71"/>
    </row>
    <row r="24" spans="1:15" x14ac:dyDescent="0.15">
      <c r="A24" s="272" t="s">
        <v>103</v>
      </c>
      <c r="B24" s="273">
        <v>1</v>
      </c>
      <c r="C24" s="273"/>
      <c r="D24" s="273"/>
      <c r="E24" s="273">
        <v>1</v>
      </c>
      <c r="F24" s="273"/>
      <c r="G24" s="273">
        <v>1</v>
      </c>
      <c r="H24" s="274">
        <v>6</v>
      </c>
      <c r="I24" s="273"/>
      <c r="J24" s="273"/>
      <c r="K24" s="273"/>
      <c r="L24" s="273"/>
      <c r="M24" s="273"/>
      <c r="N24" s="273"/>
      <c r="O24" s="71"/>
    </row>
    <row r="25" spans="1:15" x14ac:dyDescent="0.15">
      <c r="A25" s="272" t="s">
        <v>106</v>
      </c>
      <c r="B25" s="273"/>
      <c r="C25" s="273">
        <v>1</v>
      </c>
      <c r="D25" s="273"/>
      <c r="E25" s="273">
        <v>1</v>
      </c>
      <c r="F25" s="273">
        <v>1</v>
      </c>
      <c r="G25" s="273" t="s">
        <v>130</v>
      </c>
      <c r="H25" s="274">
        <v>6.5</v>
      </c>
      <c r="I25" s="273"/>
      <c r="J25" s="273"/>
      <c r="K25" s="273"/>
      <c r="L25" s="273"/>
      <c r="M25" s="273"/>
      <c r="N25" s="273"/>
      <c r="O25" s="71"/>
    </row>
    <row r="26" spans="1:15" x14ac:dyDescent="0.15">
      <c r="A26" s="272" t="s">
        <v>107</v>
      </c>
      <c r="B26" s="273"/>
      <c r="C26" s="273">
        <v>1</v>
      </c>
      <c r="D26" s="273"/>
      <c r="E26" s="273">
        <v>1</v>
      </c>
      <c r="F26" s="273">
        <v>1</v>
      </c>
      <c r="G26" s="273" t="s">
        <v>21</v>
      </c>
      <c r="H26" s="274">
        <v>11</v>
      </c>
      <c r="I26" s="273"/>
      <c r="J26" s="273"/>
      <c r="K26" s="273"/>
      <c r="L26" s="273"/>
      <c r="M26" s="273"/>
      <c r="N26" s="273"/>
      <c r="O26" s="71"/>
    </row>
    <row r="27" spans="1:15" x14ac:dyDescent="0.15">
      <c r="A27" s="272" t="s">
        <v>112</v>
      </c>
      <c r="B27" s="273">
        <v>1</v>
      </c>
      <c r="C27" s="273"/>
      <c r="D27" s="273"/>
      <c r="E27" s="273">
        <v>1</v>
      </c>
      <c r="F27" s="273"/>
      <c r="G27" s="273">
        <v>1</v>
      </c>
      <c r="H27" s="274">
        <v>1.1659999999999999</v>
      </c>
      <c r="I27" s="273"/>
      <c r="J27" s="273"/>
      <c r="K27" s="273"/>
      <c r="L27" s="273"/>
      <c r="M27" s="273"/>
      <c r="N27" s="273"/>
      <c r="O27" s="71"/>
    </row>
    <row r="28" spans="1:15" x14ac:dyDescent="0.15">
      <c r="A28" s="272" t="s">
        <v>115</v>
      </c>
      <c r="B28" s="273"/>
      <c r="C28" s="273">
        <v>1</v>
      </c>
      <c r="D28" s="273"/>
      <c r="E28" s="273">
        <v>1</v>
      </c>
      <c r="F28" s="273"/>
      <c r="G28" s="273">
        <v>1</v>
      </c>
      <c r="H28" s="274">
        <v>5</v>
      </c>
      <c r="I28" s="273"/>
      <c r="J28" s="273"/>
      <c r="K28" s="273"/>
      <c r="L28" s="273"/>
      <c r="M28" s="273"/>
      <c r="N28" s="273"/>
      <c r="O28" s="71"/>
    </row>
    <row r="29" spans="1:15" x14ac:dyDescent="0.15">
      <c r="A29" s="272" t="s">
        <v>117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</v>
      </c>
      <c r="I29" s="273"/>
      <c r="J29" s="273"/>
      <c r="K29" s="273"/>
      <c r="L29" s="273"/>
      <c r="M29" s="273"/>
      <c r="N29" s="273"/>
      <c r="O29" s="71"/>
    </row>
    <row r="30" spans="1:15" x14ac:dyDescent="0.15">
      <c r="A30" s="272" t="s">
        <v>119</v>
      </c>
      <c r="B30" s="273">
        <v>1</v>
      </c>
      <c r="C30" s="273"/>
      <c r="D30" s="273"/>
      <c r="E30" s="273">
        <v>1</v>
      </c>
      <c r="F30" s="273"/>
      <c r="G30" s="273">
        <v>1</v>
      </c>
      <c r="H30" s="274">
        <v>11</v>
      </c>
      <c r="I30" s="273"/>
      <c r="J30" s="273"/>
      <c r="K30" s="273"/>
      <c r="L30" s="273"/>
      <c r="M30" s="273"/>
      <c r="N30" s="273"/>
      <c r="O30" s="71"/>
    </row>
    <row r="31" spans="1:15" x14ac:dyDescent="0.15">
      <c r="A31" s="272" t="s">
        <v>125</v>
      </c>
      <c r="B31" s="273"/>
      <c r="C31" s="273">
        <v>1</v>
      </c>
      <c r="D31" s="273">
        <v>1</v>
      </c>
      <c r="E31" s="273"/>
      <c r="F31" s="273">
        <v>1</v>
      </c>
      <c r="G31" s="273"/>
      <c r="H31" s="274">
        <v>13</v>
      </c>
      <c r="I31" s="273"/>
      <c r="J31" s="273"/>
      <c r="K31" s="273"/>
      <c r="L31" s="273"/>
      <c r="M31" s="273"/>
      <c r="N31" s="273"/>
      <c r="O31" s="71"/>
    </row>
    <row r="32" spans="1:15" x14ac:dyDescent="0.15">
      <c r="A32" s="272"/>
      <c r="B32" s="273"/>
      <c r="C32" s="273"/>
      <c r="D32" s="273"/>
      <c r="E32" s="273"/>
      <c r="F32" s="273"/>
      <c r="G32" s="273"/>
      <c r="H32" s="274"/>
      <c r="I32" s="273"/>
      <c r="J32" s="273"/>
      <c r="K32" s="273"/>
      <c r="L32" s="273"/>
      <c r="M32" s="273"/>
      <c r="N32" s="273"/>
      <c r="O32" s="71" t="s">
        <v>126</v>
      </c>
    </row>
    <row r="33" spans="1:15" x14ac:dyDescent="0.15">
      <c r="A33" s="272"/>
      <c r="B33" s="273"/>
      <c r="C33" s="273"/>
      <c r="D33" s="273"/>
      <c r="E33" s="273"/>
      <c r="F33" s="273"/>
      <c r="G33" s="273"/>
      <c r="H33" s="274"/>
      <c r="I33" s="273"/>
      <c r="J33" s="273"/>
      <c r="K33" s="273"/>
      <c r="L33" s="273"/>
      <c r="M33" s="273"/>
      <c r="N33" s="273"/>
      <c r="O33" s="71"/>
    </row>
    <row r="34" spans="1:15" x14ac:dyDescent="0.15">
      <c r="A34" s="272"/>
      <c r="B34" s="273"/>
      <c r="C34" s="273"/>
      <c r="D34" s="273"/>
      <c r="E34" s="273"/>
      <c r="F34" s="273"/>
      <c r="G34" s="273"/>
      <c r="H34" s="274"/>
      <c r="I34" s="273"/>
      <c r="J34" s="273"/>
      <c r="K34" s="273"/>
      <c r="L34" s="273"/>
      <c r="M34" s="273"/>
      <c r="N34" s="273"/>
      <c r="O34" s="71"/>
    </row>
    <row r="35" spans="1:15" x14ac:dyDescent="0.15">
      <c r="A35" s="124"/>
      <c r="B35" s="270">
        <f>COUNT(B6:B34)</f>
        <v>14</v>
      </c>
      <c r="C35" s="270">
        <f>COUNT(C6:C34)</f>
        <v>11</v>
      </c>
      <c r="D35" s="270">
        <f t="shared" ref="D35:G35" si="0">COUNT(D6:D34)</f>
        <v>1</v>
      </c>
      <c r="E35" s="270">
        <f t="shared" si="0"/>
        <v>24</v>
      </c>
      <c r="F35" s="270">
        <f t="shared" si="0"/>
        <v>8</v>
      </c>
      <c r="G35" s="270">
        <f t="shared" si="0"/>
        <v>17</v>
      </c>
      <c r="H35" s="300">
        <f>AVERAGE(H5:H34)</f>
        <v>5.6077111111111106</v>
      </c>
      <c r="I35" s="270">
        <f t="shared" ref="I35:N35" si="1">COUNT(I6:I34)</f>
        <v>0</v>
      </c>
      <c r="J35" s="270">
        <f t="shared" si="1"/>
        <v>0</v>
      </c>
      <c r="K35" s="270">
        <f t="shared" si="1"/>
        <v>0</v>
      </c>
      <c r="L35" s="270">
        <f t="shared" si="1"/>
        <v>0</v>
      </c>
      <c r="M35" s="270">
        <f t="shared" si="1"/>
        <v>0</v>
      </c>
      <c r="N35" s="301">
        <f t="shared" si="1"/>
        <v>0</v>
      </c>
      <c r="O35" s="71"/>
    </row>
    <row r="36" spans="1:15" ht="15.5" customHeight="1" x14ac:dyDescent="0.15">
      <c r="I36" s="71"/>
    </row>
    <row r="37" spans="1:15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</sheetData>
  <mergeCells count="8">
    <mergeCell ref="B37:C37"/>
    <mergeCell ref="D37:E37"/>
    <mergeCell ref="F37:G37"/>
    <mergeCell ref="M4:N4"/>
    <mergeCell ref="B4:C4"/>
    <mergeCell ref="D4:E4"/>
    <mergeCell ref="I4:J4"/>
    <mergeCell ref="K4:L4"/>
  </mergeCells>
  <pageMargins left="0.19685039370078741" right="0" top="0.35433070866141736" bottom="0" header="0.19685039370078741" footer="0"/>
  <pageSetup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pane ySplit="5" topLeftCell="A6" activePane="bottomLeft" state="frozen"/>
      <selection pane="bottomLeft" activeCell="A29" sqref="A29"/>
    </sheetView>
  </sheetViews>
  <sheetFormatPr baseColWidth="10" defaultColWidth="10.83203125" defaultRowHeight="14" x14ac:dyDescent="0.15"/>
  <cols>
    <col min="1" max="1" width="71.83203125" style="74" bestFit="1" customWidth="1"/>
    <col min="2" max="3" width="7.83203125" style="74" customWidth="1"/>
    <col min="4" max="5" width="7.5" style="74" customWidth="1"/>
    <col min="6" max="7" width="9.33203125" style="74" customWidth="1"/>
    <col min="8" max="8" width="6.6640625" style="74" bestFit="1" customWidth="1"/>
    <col min="9" max="9" width="76.83203125" style="74" bestFit="1" customWidth="1"/>
    <col min="10" max="16384" width="10.83203125" style="74"/>
  </cols>
  <sheetData>
    <row r="1" spans="1:9" x14ac:dyDescent="0.15">
      <c r="A1" s="89" t="str">
        <f>+'Main List'!A1</f>
        <v>FIELD SPANIEL SOCIETY HEALTH SURVEY 2017</v>
      </c>
    </row>
    <row r="2" spans="1:9" x14ac:dyDescent="0.15">
      <c r="G2" s="168"/>
    </row>
    <row r="3" spans="1:9" x14ac:dyDescent="0.15">
      <c r="A3" s="169"/>
      <c r="B3" s="359" t="str">
        <f>+'Main List'!B3:C3</f>
        <v>SEX</v>
      </c>
      <c r="C3" s="366"/>
      <c r="D3" s="359" t="str">
        <f>+'Main List'!D3:E3</f>
        <v>QUESTION</v>
      </c>
      <c r="E3" s="366"/>
      <c r="F3" s="359" t="str">
        <f>+'Main List'!F3:G3</f>
        <v>NEUTERED/SPAYED</v>
      </c>
      <c r="G3" s="360"/>
      <c r="H3" s="178" t="str">
        <f>+'Main List'!I3</f>
        <v>AGE</v>
      </c>
    </row>
    <row r="4" spans="1:9" x14ac:dyDescent="0.15">
      <c r="A4" s="171" t="str">
        <f>+'Main List'!A5</f>
        <v>5.   Has this Field Spaniel had problems with any of the following?</v>
      </c>
      <c r="B4" s="116" t="str">
        <f>+'Main List'!B4</f>
        <v>MALE</v>
      </c>
      <c r="C4" s="157" t="str">
        <f>+'Main List'!C4</f>
        <v>FEMALE</v>
      </c>
      <c r="D4" s="116" t="str">
        <f>+'Main List'!D4</f>
        <v>YES</v>
      </c>
      <c r="E4" s="157" t="str">
        <f>+'Main List'!E4</f>
        <v>NO</v>
      </c>
      <c r="F4" s="116" t="str">
        <f>+'Main List'!F4</f>
        <v>YES</v>
      </c>
      <c r="G4" s="157" t="str">
        <f>+'Main List'!G4</f>
        <v>NO</v>
      </c>
      <c r="H4" s="158"/>
    </row>
    <row r="5" spans="1:9" x14ac:dyDescent="0.15">
      <c r="A5" s="124" t="str">
        <f>+'Main List'!A19</f>
        <v xml:space="preserve">m.   Endocrine (ie hypothyroidism) </v>
      </c>
      <c r="B5" s="122"/>
      <c r="C5" s="160"/>
      <c r="D5" s="122"/>
      <c r="E5" s="160"/>
      <c r="F5" s="122"/>
      <c r="G5" s="160"/>
      <c r="H5" s="162"/>
    </row>
    <row r="6" spans="1:9" x14ac:dyDescent="0.15">
      <c r="A6" s="272" t="s">
        <v>55</v>
      </c>
      <c r="B6" s="273"/>
      <c r="C6" s="273">
        <v>1</v>
      </c>
      <c r="D6" s="273"/>
      <c r="E6" s="273">
        <v>1</v>
      </c>
      <c r="F6" s="273"/>
      <c r="G6" s="273">
        <v>1</v>
      </c>
      <c r="H6" s="274">
        <v>2.5</v>
      </c>
    </row>
    <row r="7" spans="1:9" x14ac:dyDescent="0.15">
      <c r="A7" s="272" t="s">
        <v>62</v>
      </c>
      <c r="B7" s="273">
        <v>1</v>
      </c>
      <c r="C7" s="273"/>
      <c r="D7" s="273"/>
      <c r="E7" s="273">
        <v>1</v>
      </c>
      <c r="F7" s="273"/>
      <c r="G7" s="273">
        <v>1</v>
      </c>
      <c r="H7" s="274">
        <v>8</v>
      </c>
    </row>
    <row r="8" spans="1:9" x14ac:dyDescent="0.15">
      <c r="A8" s="272" t="s">
        <v>65</v>
      </c>
      <c r="B8" s="273"/>
      <c r="C8" s="273">
        <v>1</v>
      </c>
      <c r="D8" s="273"/>
      <c r="E8" s="273">
        <v>1</v>
      </c>
      <c r="F8" s="273"/>
      <c r="G8" s="273">
        <v>1</v>
      </c>
      <c r="H8" s="274">
        <v>1.5277777777777779</v>
      </c>
    </row>
    <row r="9" spans="1:9" x14ac:dyDescent="0.15">
      <c r="A9" s="272" t="s">
        <v>71</v>
      </c>
      <c r="B9" s="273">
        <v>1</v>
      </c>
      <c r="C9" s="273"/>
      <c r="D9" s="273"/>
      <c r="E9" s="273">
        <v>1</v>
      </c>
      <c r="F9" s="273"/>
      <c r="G9" s="273">
        <v>1</v>
      </c>
      <c r="H9" s="274">
        <v>7</v>
      </c>
    </row>
    <row r="10" spans="1:9" x14ac:dyDescent="0.15">
      <c r="A10" s="272" t="s">
        <v>74</v>
      </c>
      <c r="B10" s="273"/>
      <c r="C10" s="273">
        <v>1</v>
      </c>
      <c r="D10" s="273"/>
      <c r="E10" s="273">
        <v>1</v>
      </c>
      <c r="F10" s="273">
        <v>1</v>
      </c>
      <c r="G10" s="273"/>
      <c r="H10" s="274">
        <v>6</v>
      </c>
    </row>
    <row r="11" spans="1:9" x14ac:dyDescent="0.15">
      <c r="A11" s="272" t="s">
        <v>75</v>
      </c>
      <c r="B11" s="273"/>
      <c r="C11" s="273">
        <v>1</v>
      </c>
      <c r="D11" s="273"/>
      <c r="E11" s="273">
        <v>1</v>
      </c>
      <c r="F11" s="273"/>
      <c r="G11" s="273">
        <v>1</v>
      </c>
      <c r="H11" s="274">
        <v>4.5</v>
      </c>
    </row>
    <row r="12" spans="1:9" x14ac:dyDescent="0.15">
      <c r="A12" s="272" t="s">
        <v>76</v>
      </c>
      <c r="B12" s="273"/>
      <c r="C12" s="273">
        <v>1</v>
      </c>
      <c r="D12" s="273">
        <v>1</v>
      </c>
      <c r="E12" s="273"/>
      <c r="F12" s="273">
        <v>1</v>
      </c>
      <c r="G12" s="273"/>
      <c r="H12" s="274">
        <v>13.75</v>
      </c>
      <c r="I12" s="74" t="s">
        <v>188</v>
      </c>
    </row>
    <row r="13" spans="1:9" x14ac:dyDescent="0.15">
      <c r="A13" s="272" t="s">
        <v>77</v>
      </c>
      <c r="B13" s="273">
        <v>1</v>
      </c>
      <c r="C13" s="273"/>
      <c r="D13" s="273"/>
      <c r="E13" s="273">
        <v>1</v>
      </c>
      <c r="F13" s="273"/>
      <c r="G13" s="273">
        <v>1</v>
      </c>
      <c r="H13" s="274">
        <v>5</v>
      </c>
    </row>
    <row r="14" spans="1:9" x14ac:dyDescent="0.15">
      <c r="A14" s="272" t="s">
        <v>83</v>
      </c>
      <c r="B14" s="273">
        <v>1</v>
      </c>
      <c r="C14" s="273"/>
      <c r="D14" s="273"/>
      <c r="E14" s="273">
        <v>1</v>
      </c>
      <c r="F14" s="273"/>
      <c r="G14" s="273">
        <v>1</v>
      </c>
      <c r="H14" s="274">
        <v>1</v>
      </c>
    </row>
    <row r="15" spans="1:9" x14ac:dyDescent="0.15">
      <c r="A15" s="272" t="s">
        <v>86</v>
      </c>
      <c r="B15" s="273">
        <v>1</v>
      </c>
      <c r="C15" s="273" t="s">
        <v>21</v>
      </c>
      <c r="D15" s="273" t="s">
        <v>21</v>
      </c>
      <c r="E15" s="273">
        <v>1</v>
      </c>
      <c r="F15" s="273">
        <v>1</v>
      </c>
      <c r="G15" s="273"/>
      <c r="H15" s="274">
        <v>2</v>
      </c>
    </row>
    <row r="16" spans="1:9" x14ac:dyDescent="0.15">
      <c r="A16" s="272" t="s">
        <v>88</v>
      </c>
      <c r="B16" s="273">
        <v>1</v>
      </c>
      <c r="C16" s="273"/>
      <c r="D16" s="273"/>
      <c r="E16" s="273">
        <v>1</v>
      </c>
      <c r="F16" s="273">
        <v>1</v>
      </c>
      <c r="G16" s="273"/>
      <c r="H16" s="274">
        <v>2</v>
      </c>
    </row>
    <row r="17" spans="1:8" x14ac:dyDescent="0.15">
      <c r="A17" s="272" t="s">
        <v>89</v>
      </c>
      <c r="B17" s="273"/>
      <c r="C17" s="273">
        <v>1</v>
      </c>
      <c r="D17" s="273" t="s">
        <v>21</v>
      </c>
      <c r="E17" s="273">
        <v>1</v>
      </c>
      <c r="F17" s="273"/>
      <c r="G17" s="273">
        <v>1</v>
      </c>
      <c r="H17" s="274">
        <v>2</v>
      </c>
    </row>
    <row r="18" spans="1:8" x14ac:dyDescent="0.15">
      <c r="A18" s="272" t="s">
        <v>90</v>
      </c>
      <c r="B18" s="273"/>
      <c r="C18" s="273">
        <v>1</v>
      </c>
      <c r="D18" s="273"/>
      <c r="E18" s="273">
        <v>1</v>
      </c>
      <c r="F18" s="273"/>
      <c r="G18" s="273">
        <v>1</v>
      </c>
      <c r="H18" s="274">
        <v>1</v>
      </c>
    </row>
    <row r="19" spans="1:8" x14ac:dyDescent="0.15">
      <c r="A19" s="272" t="s">
        <v>91</v>
      </c>
      <c r="B19" s="273">
        <v>1</v>
      </c>
      <c r="C19" s="273"/>
      <c r="D19" s="273"/>
      <c r="E19" s="273">
        <v>1</v>
      </c>
      <c r="F19" s="273"/>
      <c r="G19" s="273">
        <v>1</v>
      </c>
      <c r="H19" s="274">
        <v>2.3330000000000002</v>
      </c>
    </row>
    <row r="20" spans="1:8" x14ac:dyDescent="0.15">
      <c r="A20" s="272" t="s">
        <v>95</v>
      </c>
      <c r="B20" s="273">
        <v>1</v>
      </c>
      <c r="C20" s="273"/>
      <c r="D20" s="273"/>
      <c r="E20" s="273">
        <v>1</v>
      </c>
      <c r="F20" s="273"/>
      <c r="G20" s="273">
        <v>1</v>
      </c>
      <c r="H20" s="274">
        <v>7</v>
      </c>
    </row>
    <row r="21" spans="1:8" x14ac:dyDescent="0.15">
      <c r="A21" s="272" t="s">
        <v>96</v>
      </c>
      <c r="B21" s="273">
        <v>1</v>
      </c>
      <c r="C21" s="273"/>
      <c r="D21" s="273"/>
      <c r="E21" s="273">
        <v>1</v>
      </c>
      <c r="F21" s="273"/>
      <c r="G21" s="273">
        <v>1</v>
      </c>
      <c r="H21" s="274">
        <v>10.166</v>
      </c>
    </row>
    <row r="22" spans="1:8" x14ac:dyDescent="0.15">
      <c r="A22" s="272" t="s">
        <v>99</v>
      </c>
      <c r="B22" s="273">
        <v>1</v>
      </c>
      <c r="C22" s="273"/>
      <c r="D22" s="273"/>
      <c r="E22" s="273">
        <v>1</v>
      </c>
      <c r="F22" s="273">
        <v>1</v>
      </c>
      <c r="G22" s="273"/>
      <c r="H22" s="274">
        <v>9.75</v>
      </c>
    </row>
    <row r="23" spans="1:8" x14ac:dyDescent="0.15">
      <c r="A23" s="272" t="s">
        <v>103</v>
      </c>
      <c r="B23" s="273">
        <v>1</v>
      </c>
      <c r="C23" s="273"/>
      <c r="D23" s="273"/>
      <c r="E23" s="273">
        <v>1</v>
      </c>
      <c r="F23" s="273"/>
      <c r="G23" s="273">
        <v>1</v>
      </c>
      <c r="H23" s="274">
        <v>6</v>
      </c>
    </row>
    <row r="24" spans="1:8" x14ac:dyDescent="0.15">
      <c r="A24" s="272" t="s">
        <v>106</v>
      </c>
      <c r="B24" s="273"/>
      <c r="C24" s="273">
        <v>1</v>
      </c>
      <c r="D24" s="273"/>
      <c r="E24" s="273">
        <v>1</v>
      </c>
      <c r="F24" s="273">
        <v>1</v>
      </c>
      <c r="G24" s="273"/>
      <c r="H24" s="274">
        <v>6.5</v>
      </c>
    </row>
    <row r="25" spans="1:8" x14ac:dyDescent="0.15">
      <c r="A25" s="272" t="s">
        <v>107</v>
      </c>
      <c r="B25" s="273"/>
      <c r="C25" s="273">
        <v>1</v>
      </c>
      <c r="D25" s="273"/>
      <c r="E25" s="273">
        <v>1</v>
      </c>
      <c r="F25" s="273">
        <v>1</v>
      </c>
      <c r="G25" s="273"/>
      <c r="H25" s="274">
        <v>11</v>
      </c>
    </row>
    <row r="26" spans="1:8" x14ac:dyDescent="0.15">
      <c r="A26" s="272" t="s">
        <v>112</v>
      </c>
      <c r="B26" s="273">
        <v>1</v>
      </c>
      <c r="C26" s="273"/>
      <c r="D26" s="273"/>
      <c r="E26" s="273">
        <v>1</v>
      </c>
      <c r="F26" s="273"/>
      <c r="G26" s="273">
        <v>1</v>
      </c>
      <c r="H26" s="274">
        <v>1.1659999999999999</v>
      </c>
    </row>
    <row r="27" spans="1:8" x14ac:dyDescent="0.15">
      <c r="A27" s="272" t="s">
        <v>115</v>
      </c>
      <c r="B27" s="273"/>
      <c r="C27" s="273">
        <v>1</v>
      </c>
      <c r="D27" s="273"/>
      <c r="E27" s="273">
        <v>1</v>
      </c>
      <c r="F27" s="273"/>
      <c r="G27" s="273">
        <v>1</v>
      </c>
      <c r="H27" s="274">
        <v>5</v>
      </c>
    </row>
    <row r="28" spans="1:8" x14ac:dyDescent="0.15">
      <c r="A28" s="272" t="s">
        <v>117</v>
      </c>
      <c r="B28" s="273">
        <v>1</v>
      </c>
      <c r="C28" s="273"/>
      <c r="D28" s="273"/>
      <c r="E28" s="273">
        <v>1</v>
      </c>
      <c r="F28" s="273"/>
      <c r="G28" s="273">
        <v>1</v>
      </c>
      <c r="H28" s="274">
        <v>1</v>
      </c>
    </row>
    <row r="29" spans="1:8" x14ac:dyDescent="0.15">
      <c r="A29" s="272" t="s">
        <v>119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11</v>
      </c>
    </row>
    <row r="30" spans="1:8" x14ac:dyDescent="0.15">
      <c r="A30" s="272" t="s">
        <v>125</v>
      </c>
      <c r="B30" s="273"/>
      <c r="C30" s="273">
        <v>1</v>
      </c>
      <c r="D30" s="273"/>
      <c r="E30" s="273">
        <v>1</v>
      </c>
      <c r="F30" s="273">
        <v>1</v>
      </c>
      <c r="G30" s="273"/>
      <c r="H30" s="274">
        <v>13</v>
      </c>
    </row>
    <row r="31" spans="1:8" x14ac:dyDescent="0.15">
      <c r="A31" s="272"/>
      <c r="B31" s="273"/>
      <c r="C31" s="273"/>
      <c r="D31" s="273"/>
      <c r="E31" s="273"/>
      <c r="F31" s="273"/>
      <c r="G31" s="273"/>
      <c r="H31" s="274"/>
    </row>
    <row r="32" spans="1:8" x14ac:dyDescent="0.15">
      <c r="A32" s="272"/>
      <c r="B32" s="273"/>
      <c r="C32" s="273"/>
      <c r="D32" s="273"/>
      <c r="E32" s="273"/>
      <c r="F32" s="273"/>
      <c r="G32" s="273"/>
      <c r="H32" s="274"/>
    </row>
    <row r="33" spans="1:8" x14ac:dyDescent="0.15">
      <c r="A33" s="272"/>
      <c r="B33" s="273"/>
      <c r="C33" s="273"/>
      <c r="D33" s="273"/>
      <c r="E33" s="273"/>
      <c r="F33" s="273"/>
      <c r="G33" s="273"/>
      <c r="H33" s="274"/>
    </row>
    <row r="34" spans="1:8" x14ac:dyDescent="0.15">
      <c r="A34" s="272"/>
      <c r="B34" s="273"/>
      <c r="C34" s="273"/>
      <c r="D34" s="273"/>
      <c r="E34" s="273"/>
      <c r="F34" s="273"/>
      <c r="G34" s="273"/>
      <c r="H34" s="274"/>
    </row>
    <row r="35" spans="1:8" x14ac:dyDescent="0.15">
      <c r="A35" s="124"/>
      <c r="B35" s="270">
        <f>COUNT(B5:B34)</f>
        <v>14</v>
      </c>
      <c r="C35" s="270">
        <f>COUNT(C5:C34)</f>
        <v>11</v>
      </c>
      <c r="D35" s="270">
        <f t="shared" ref="D35:G35" si="0">COUNT(D5:D34)</f>
        <v>1</v>
      </c>
      <c r="E35" s="270">
        <f t="shared" si="0"/>
        <v>24</v>
      </c>
      <c r="F35" s="270">
        <f t="shared" si="0"/>
        <v>8</v>
      </c>
      <c r="G35" s="270">
        <f t="shared" si="0"/>
        <v>17</v>
      </c>
      <c r="H35" s="271">
        <f>AVERAGE(H4:H34)</f>
        <v>5.6077111111111106</v>
      </c>
    </row>
    <row r="36" spans="1:8" ht="12.5" customHeight="1" x14ac:dyDescent="0.15"/>
    <row r="37" spans="1:8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</sheetData>
  <mergeCells count="6">
    <mergeCell ref="B3:C3"/>
    <mergeCell ref="D3:E3"/>
    <mergeCell ref="B37:C37"/>
    <mergeCell ref="D37:E37"/>
    <mergeCell ref="F37:G37"/>
    <mergeCell ref="F3:G3"/>
  </mergeCells>
  <pageMargins left="0.31496062992125984" right="0" top="0.35433070866141736" bottom="0" header="0.11811023622047245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317"/>
  <sheetViews>
    <sheetView topLeftCell="B1" zoomScale="90" zoomScaleNormal="90" zoomScalePageLayoutView="90" workbookViewId="0">
      <pane ySplit="4" topLeftCell="A14" activePane="bottomLeft" state="frozen"/>
      <selection pane="bottomLeft" activeCell="K11" sqref="K11"/>
    </sheetView>
  </sheetViews>
  <sheetFormatPr baseColWidth="10" defaultColWidth="10.83203125" defaultRowHeight="18" x14ac:dyDescent="0.2"/>
  <cols>
    <col min="1" max="1" width="103.1640625" style="2" bestFit="1" customWidth="1"/>
    <col min="2" max="2" width="12.33203125" style="60" customWidth="1"/>
    <col min="3" max="3" width="12.33203125" style="3" customWidth="1"/>
    <col min="4" max="4" width="9.1640625" style="1" customWidth="1"/>
    <col min="5" max="5" width="9.1640625" style="2" customWidth="1"/>
    <col min="6" max="6" width="11.33203125" style="1" customWidth="1"/>
    <col min="7" max="7" width="11.33203125" style="2" customWidth="1"/>
    <col min="8" max="8" width="12.83203125" style="3" bestFit="1" customWidth="1"/>
    <col min="9" max="9" width="8.83203125" style="4" bestFit="1" customWidth="1"/>
    <col min="10" max="10" width="12.6640625" style="2" bestFit="1" customWidth="1"/>
    <col min="11" max="11" width="10.83203125" style="2"/>
    <col min="12" max="14" width="4.33203125" style="2" bestFit="1" customWidth="1"/>
    <col min="15" max="16384" width="10.83203125" style="2"/>
  </cols>
  <sheetData>
    <row r="1" spans="1:14" ht="22.75" x14ac:dyDescent="0.4">
      <c r="A1" s="6" t="s">
        <v>24</v>
      </c>
      <c r="B1" s="56"/>
      <c r="C1" s="56"/>
      <c r="D1" s="8"/>
      <c r="E1" s="8"/>
      <c r="F1" s="8"/>
      <c r="G1" s="8"/>
      <c r="I1" s="66"/>
    </row>
    <row r="2" spans="1:14" x14ac:dyDescent="0.2">
      <c r="B2" s="56"/>
      <c r="C2" s="56"/>
      <c r="D2" s="8"/>
      <c r="E2" s="8"/>
      <c r="F2" s="8"/>
      <c r="G2" s="8"/>
      <c r="I2" s="11"/>
    </row>
    <row r="3" spans="1:14" ht="54" x14ac:dyDescent="0.2">
      <c r="A3" s="9"/>
      <c r="B3" s="343" t="s">
        <v>57</v>
      </c>
      <c r="C3" s="344"/>
      <c r="D3" s="345" t="s">
        <v>56</v>
      </c>
      <c r="E3" s="346"/>
      <c r="F3" s="347" t="s">
        <v>5</v>
      </c>
      <c r="G3" s="348"/>
      <c r="H3" s="286" t="s">
        <v>25</v>
      </c>
      <c r="I3" s="52" t="s">
        <v>6</v>
      </c>
      <c r="J3" s="5"/>
      <c r="K3" s="5"/>
      <c r="L3" s="349"/>
      <c r="M3" s="349"/>
      <c r="N3" s="349"/>
    </row>
    <row r="4" spans="1:14" x14ac:dyDescent="0.2">
      <c r="A4" s="7"/>
      <c r="B4" s="57" t="s">
        <v>3</v>
      </c>
      <c r="C4" s="58" t="s">
        <v>4</v>
      </c>
      <c r="D4" s="21" t="s">
        <v>1</v>
      </c>
      <c r="E4" s="23" t="s">
        <v>22</v>
      </c>
      <c r="F4" s="47" t="s">
        <v>1</v>
      </c>
      <c r="G4" s="20" t="s">
        <v>22</v>
      </c>
      <c r="H4" s="57"/>
      <c r="I4" s="105"/>
      <c r="J4" s="5"/>
      <c r="K4" s="5"/>
    </row>
    <row r="5" spans="1:14" ht="21" x14ac:dyDescent="0.4">
      <c r="A5" s="53" t="s">
        <v>34</v>
      </c>
      <c r="B5" s="55"/>
      <c r="C5" s="59"/>
      <c r="D5" s="48"/>
      <c r="E5" s="49"/>
      <c r="F5" s="50"/>
      <c r="G5" s="51"/>
      <c r="H5" s="13"/>
      <c r="I5" s="54"/>
    </row>
    <row r="6" spans="1:14" ht="32" customHeight="1" x14ac:dyDescent="0.3">
      <c r="A6" s="276" t="s">
        <v>26</v>
      </c>
      <c r="B6" s="277">
        <f>+a!B35</f>
        <v>14</v>
      </c>
      <c r="C6" s="277">
        <f>+a!C35</f>
        <v>11</v>
      </c>
      <c r="D6" s="278">
        <f>+a!D35</f>
        <v>0</v>
      </c>
      <c r="E6" s="278">
        <f>+a!E35</f>
        <v>25</v>
      </c>
      <c r="F6" s="279">
        <f>+a!F35</f>
        <v>8</v>
      </c>
      <c r="G6" s="279">
        <f>+a!G35</f>
        <v>17</v>
      </c>
      <c r="H6" s="287">
        <f>+B6+C6</f>
        <v>25</v>
      </c>
      <c r="I6" s="288">
        <f>+a!H35</f>
        <v>5.6077111111111106</v>
      </c>
    </row>
    <row r="7" spans="1:14" ht="32" customHeight="1" x14ac:dyDescent="0.3">
      <c r="A7" s="276" t="s">
        <v>27</v>
      </c>
      <c r="B7" s="277">
        <f>+b!B35</f>
        <v>14</v>
      </c>
      <c r="C7" s="277">
        <f>+b!C35</f>
        <v>11</v>
      </c>
      <c r="D7" s="278">
        <f>+b!D35</f>
        <v>2</v>
      </c>
      <c r="E7" s="278">
        <f>+b!E35</f>
        <v>23</v>
      </c>
      <c r="F7" s="279">
        <f>+b!F35</f>
        <v>8</v>
      </c>
      <c r="G7" s="279">
        <f>+b!G35</f>
        <v>17</v>
      </c>
      <c r="H7" s="287">
        <f t="shared" ref="H7:H20" si="0">+B7+C7</f>
        <v>25</v>
      </c>
      <c r="I7" s="288">
        <f>+b!H35</f>
        <v>5.6077111111111106</v>
      </c>
    </row>
    <row r="8" spans="1:14" ht="32" customHeight="1" x14ac:dyDescent="0.3">
      <c r="A8" s="276" t="s">
        <v>7</v>
      </c>
      <c r="B8" s="277">
        <f>+'c'!B35</f>
        <v>14</v>
      </c>
      <c r="C8" s="277">
        <f>+'c'!C35</f>
        <v>11</v>
      </c>
      <c r="D8" s="278">
        <f>+'c'!D35</f>
        <v>2</v>
      </c>
      <c r="E8" s="278">
        <f>+'c'!E35</f>
        <v>23</v>
      </c>
      <c r="F8" s="279">
        <f>+'c'!F35</f>
        <v>8</v>
      </c>
      <c r="G8" s="279">
        <f>+'c'!G35</f>
        <v>17</v>
      </c>
      <c r="H8" s="287">
        <f t="shared" si="0"/>
        <v>25</v>
      </c>
      <c r="I8" s="288">
        <f>+'c'!H35</f>
        <v>5.6077111111111106</v>
      </c>
    </row>
    <row r="9" spans="1:14" ht="32" customHeight="1" x14ac:dyDescent="0.3">
      <c r="A9" s="276" t="s">
        <v>28</v>
      </c>
      <c r="B9" s="277">
        <f>+d!B35</f>
        <v>14</v>
      </c>
      <c r="C9" s="277">
        <f>+d!C35</f>
        <v>11</v>
      </c>
      <c r="D9" s="278">
        <f>+d!D35</f>
        <v>5</v>
      </c>
      <c r="E9" s="278">
        <f>+d!E35</f>
        <v>20</v>
      </c>
      <c r="F9" s="279">
        <f>+d!F35</f>
        <v>8</v>
      </c>
      <c r="G9" s="279">
        <f>+d!G35</f>
        <v>17</v>
      </c>
      <c r="H9" s="287">
        <f t="shared" si="0"/>
        <v>25</v>
      </c>
      <c r="I9" s="288">
        <f>+d!H35</f>
        <v>5.6077111111111106</v>
      </c>
    </row>
    <row r="10" spans="1:14" ht="32" customHeight="1" x14ac:dyDescent="0.3">
      <c r="A10" s="276" t="s">
        <v>8</v>
      </c>
      <c r="B10" s="277">
        <f>+e!B35</f>
        <v>14</v>
      </c>
      <c r="C10" s="277">
        <f>+e!C35</f>
        <v>11</v>
      </c>
      <c r="D10" s="278">
        <f>+e!D35</f>
        <v>2</v>
      </c>
      <c r="E10" s="278">
        <f>+e!E35</f>
        <v>23</v>
      </c>
      <c r="F10" s="279">
        <f>+e!F35</f>
        <v>8</v>
      </c>
      <c r="G10" s="279">
        <f>+e!G35</f>
        <v>17</v>
      </c>
      <c r="H10" s="287">
        <f t="shared" si="0"/>
        <v>25</v>
      </c>
      <c r="I10" s="288">
        <f>+e!H35</f>
        <v>5.6077111111111106</v>
      </c>
    </row>
    <row r="11" spans="1:14" ht="32" customHeight="1" x14ac:dyDescent="0.3">
      <c r="A11" s="276" t="s">
        <v>9</v>
      </c>
      <c r="B11" s="277">
        <f>+f!B35</f>
        <v>14</v>
      </c>
      <c r="C11" s="277">
        <f>+f!C35</f>
        <v>11</v>
      </c>
      <c r="D11" s="278">
        <f>+f!D35</f>
        <v>2</v>
      </c>
      <c r="E11" s="278">
        <f>+f!E35</f>
        <v>23</v>
      </c>
      <c r="F11" s="279">
        <f>+f!F35</f>
        <v>8</v>
      </c>
      <c r="G11" s="279">
        <f>+f!G35</f>
        <v>17</v>
      </c>
      <c r="H11" s="287">
        <f t="shared" si="0"/>
        <v>25</v>
      </c>
      <c r="I11" s="288">
        <f>+f!H35</f>
        <v>5.6075911111111107</v>
      </c>
    </row>
    <row r="12" spans="1:14" ht="32" customHeight="1" x14ac:dyDescent="0.3">
      <c r="A12" s="276" t="s">
        <v>10</v>
      </c>
      <c r="B12" s="277">
        <f>+g!B35</f>
        <v>14</v>
      </c>
      <c r="C12" s="277">
        <f>+g!C35</f>
        <v>11</v>
      </c>
      <c r="D12" s="278">
        <f>+g!D35</f>
        <v>1</v>
      </c>
      <c r="E12" s="278">
        <f>+g!E35</f>
        <v>24</v>
      </c>
      <c r="F12" s="279">
        <f>+g!F35</f>
        <v>8</v>
      </c>
      <c r="G12" s="279">
        <f>+g!G35</f>
        <v>17</v>
      </c>
      <c r="H12" s="287">
        <f t="shared" si="0"/>
        <v>25</v>
      </c>
      <c r="I12" s="288">
        <f>+g!H35</f>
        <v>5.6077111111111106</v>
      </c>
    </row>
    <row r="13" spans="1:14" ht="32" customHeight="1" x14ac:dyDescent="0.3">
      <c r="A13" s="276" t="s">
        <v>11</v>
      </c>
      <c r="B13" s="277">
        <f>+h!B35</f>
        <v>14</v>
      </c>
      <c r="C13" s="277">
        <f>+h!C35</f>
        <v>11</v>
      </c>
      <c r="D13" s="278">
        <f>+h!D35</f>
        <v>1</v>
      </c>
      <c r="E13" s="278">
        <f>+h!E35</f>
        <v>24</v>
      </c>
      <c r="F13" s="279">
        <f>+h!F35</f>
        <v>8</v>
      </c>
      <c r="G13" s="279">
        <f>+h!G35</f>
        <v>17</v>
      </c>
      <c r="H13" s="287">
        <f t="shared" si="0"/>
        <v>25</v>
      </c>
      <c r="I13" s="288">
        <f>+h!H35</f>
        <v>5.6077111111111106</v>
      </c>
    </row>
    <row r="14" spans="1:14" ht="32" customHeight="1" x14ac:dyDescent="0.3">
      <c r="A14" s="276" t="s">
        <v>12</v>
      </c>
      <c r="B14" s="277">
        <f>+i!B35</f>
        <v>14</v>
      </c>
      <c r="C14" s="277">
        <f>+i!C35</f>
        <v>11</v>
      </c>
      <c r="D14" s="278">
        <f>+i!D35</f>
        <v>0</v>
      </c>
      <c r="E14" s="278">
        <f>+i!E35</f>
        <v>25</v>
      </c>
      <c r="F14" s="279">
        <f>+i!F35</f>
        <v>8</v>
      </c>
      <c r="G14" s="279">
        <f>+i!G35</f>
        <v>17</v>
      </c>
      <c r="H14" s="287">
        <f t="shared" si="0"/>
        <v>25</v>
      </c>
      <c r="I14" s="288">
        <f>+i!H35</f>
        <v>5.6077111111111106</v>
      </c>
    </row>
    <row r="15" spans="1:14" ht="32" customHeight="1" x14ac:dyDescent="0.3">
      <c r="A15" s="276" t="s">
        <v>29</v>
      </c>
      <c r="B15" s="277">
        <f>+j!B35</f>
        <v>14</v>
      </c>
      <c r="C15" s="277">
        <f>+j!C35</f>
        <v>11</v>
      </c>
      <c r="D15" s="278">
        <f>+j!D35</f>
        <v>1</v>
      </c>
      <c r="E15" s="278">
        <f>+j!E35</f>
        <v>24</v>
      </c>
      <c r="F15" s="279">
        <f>+j!F35</f>
        <v>8</v>
      </c>
      <c r="G15" s="279">
        <f>+j!G35</f>
        <v>17</v>
      </c>
      <c r="H15" s="287">
        <f t="shared" si="0"/>
        <v>25</v>
      </c>
      <c r="I15" s="288">
        <f>+j!H35</f>
        <v>5.6077111111111106</v>
      </c>
    </row>
    <row r="16" spans="1:14" ht="32" customHeight="1" x14ac:dyDescent="0.3">
      <c r="A16" s="276" t="s">
        <v>13</v>
      </c>
      <c r="B16" s="277">
        <f>+k!B35</f>
        <v>14</v>
      </c>
      <c r="C16" s="277">
        <f>+k!C35</f>
        <v>11</v>
      </c>
      <c r="D16" s="278">
        <f>+k!D35</f>
        <v>2</v>
      </c>
      <c r="E16" s="278">
        <f>+k!E35</f>
        <v>23</v>
      </c>
      <c r="F16" s="279">
        <f>+k!F35</f>
        <v>8</v>
      </c>
      <c r="G16" s="279">
        <f>+k!G35</f>
        <v>17</v>
      </c>
      <c r="H16" s="287">
        <f t="shared" si="0"/>
        <v>25</v>
      </c>
      <c r="I16" s="288">
        <f>+k!H35</f>
        <v>5.6077111111111106</v>
      </c>
    </row>
    <row r="17" spans="1:9" ht="32" customHeight="1" x14ac:dyDescent="0.3">
      <c r="A17" s="276" t="s">
        <v>30</v>
      </c>
      <c r="B17" s="277">
        <f>+i!B35</f>
        <v>14</v>
      </c>
      <c r="C17" s="277">
        <f>+i!C35</f>
        <v>11</v>
      </c>
      <c r="D17" s="278">
        <f>+l!D35</f>
        <v>1</v>
      </c>
      <c r="E17" s="278">
        <f>+l!E35</f>
        <v>24</v>
      </c>
      <c r="F17" s="279">
        <f>+l!F35</f>
        <v>8</v>
      </c>
      <c r="G17" s="279">
        <f>+l!G35</f>
        <v>17</v>
      </c>
      <c r="H17" s="287">
        <f t="shared" si="0"/>
        <v>25</v>
      </c>
      <c r="I17" s="288">
        <f>+l!H35</f>
        <v>5.6077111111111106</v>
      </c>
    </row>
    <row r="18" spans="1:9" ht="32" customHeight="1" x14ac:dyDescent="0.3">
      <c r="A18" s="280" t="s">
        <v>14</v>
      </c>
      <c r="B18" s="281">
        <f>+l!I35</f>
        <v>0</v>
      </c>
      <c r="C18" s="281">
        <f>+l!J35</f>
        <v>0</v>
      </c>
      <c r="D18" s="282">
        <f>+l!K35</f>
        <v>0</v>
      </c>
      <c r="E18" s="282">
        <f>+l!L35</f>
        <v>0</v>
      </c>
      <c r="F18" s="283">
        <f>+l!M35</f>
        <v>0</v>
      </c>
      <c r="G18" s="283">
        <f>+l!N35</f>
        <v>0</v>
      </c>
      <c r="H18" s="287">
        <f t="shared" si="0"/>
        <v>0</v>
      </c>
      <c r="I18" s="289">
        <f>+l!H35</f>
        <v>5.6077111111111106</v>
      </c>
    </row>
    <row r="19" spans="1:9" ht="32" customHeight="1" x14ac:dyDescent="0.3">
      <c r="A19" s="276" t="s">
        <v>31</v>
      </c>
      <c r="B19" s="277">
        <f>+m!B35</f>
        <v>14</v>
      </c>
      <c r="C19" s="277">
        <f>+m!C35</f>
        <v>11</v>
      </c>
      <c r="D19" s="278">
        <f>+m!D35</f>
        <v>1</v>
      </c>
      <c r="E19" s="278">
        <f>+m!E35</f>
        <v>24</v>
      </c>
      <c r="F19" s="279">
        <f>+m!F35</f>
        <v>8</v>
      </c>
      <c r="G19" s="279">
        <f>+m!G35</f>
        <v>17</v>
      </c>
      <c r="H19" s="287">
        <f t="shared" si="0"/>
        <v>25</v>
      </c>
      <c r="I19" s="288">
        <f>+m!H35</f>
        <v>5.6077111111111106</v>
      </c>
    </row>
    <row r="20" spans="1:9" ht="32" customHeight="1" x14ac:dyDescent="0.3">
      <c r="A20" s="276" t="s">
        <v>32</v>
      </c>
      <c r="B20" s="277">
        <f>+n!B35</f>
        <v>14</v>
      </c>
      <c r="C20" s="277">
        <f>+n!C35</f>
        <v>11</v>
      </c>
      <c r="D20" s="278">
        <f>+n!D35</f>
        <v>7</v>
      </c>
      <c r="E20" s="278">
        <f>+n!E35</f>
        <v>18</v>
      </c>
      <c r="F20" s="279">
        <f>+n!F35</f>
        <v>8</v>
      </c>
      <c r="G20" s="279">
        <f>+n!G35</f>
        <v>17</v>
      </c>
      <c r="H20" s="287">
        <f t="shared" si="0"/>
        <v>25</v>
      </c>
      <c r="I20" s="288">
        <f>+n!H35</f>
        <v>5.6077111111111106</v>
      </c>
    </row>
    <row r="21" spans="1:9" x14ac:dyDescent="0.2">
      <c r="B21" s="82"/>
      <c r="D21" s="10"/>
      <c r="F21" s="66"/>
      <c r="G21" s="66"/>
      <c r="H21" s="12"/>
      <c r="I21" s="66"/>
    </row>
    <row r="22" spans="1:9" x14ac:dyDescent="0.2">
      <c r="B22" s="56"/>
      <c r="D22" s="284">
        <f>SUM(D6:D21)</f>
        <v>27</v>
      </c>
      <c r="E22" s="284">
        <f>SUM(E6:E21)</f>
        <v>323</v>
      </c>
      <c r="F22" s="285">
        <f>8/25</f>
        <v>0.32</v>
      </c>
      <c r="G22" s="285">
        <f>17/25</f>
        <v>0.68</v>
      </c>
      <c r="H22" s="12"/>
      <c r="I22" s="66"/>
    </row>
    <row r="23" spans="1:9" x14ac:dyDescent="0.2">
      <c r="B23" s="56"/>
      <c r="D23" s="350">
        <f>+E22+D22</f>
        <v>350</v>
      </c>
      <c r="E23" s="350"/>
      <c r="F23" s="66"/>
      <c r="G23" s="66"/>
      <c r="H23" s="12"/>
      <c r="I23" s="66"/>
    </row>
    <row r="24" spans="1:9" s="8" customFormat="1" x14ac:dyDescent="0.2">
      <c r="B24" s="56"/>
      <c r="C24" s="56"/>
      <c r="D24" s="83" t="s">
        <v>131</v>
      </c>
      <c r="F24" s="66"/>
      <c r="G24" s="66"/>
      <c r="H24" s="12"/>
      <c r="I24" s="66"/>
    </row>
    <row r="25" spans="1:9" s="8" customFormat="1" x14ac:dyDescent="0.2">
      <c r="B25" s="56"/>
      <c r="C25" s="56"/>
      <c r="H25" s="56"/>
      <c r="I25" s="66"/>
    </row>
    <row r="26" spans="1:9" s="8" customFormat="1" x14ac:dyDescent="0.2">
      <c r="B26" s="56"/>
      <c r="C26" s="56"/>
      <c r="H26" s="56"/>
      <c r="I26" s="66"/>
    </row>
    <row r="27" spans="1:9" s="8" customFormat="1" x14ac:dyDescent="0.2">
      <c r="B27" s="56"/>
      <c r="C27" s="56"/>
      <c r="H27" s="56"/>
      <c r="I27" s="66"/>
    </row>
    <row r="28" spans="1:9" s="8" customFormat="1" x14ac:dyDescent="0.2">
      <c r="B28" s="56"/>
      <c r="C28" s="56"/>
      <c r="H28" s="56"/>
      <c r="I28" s="66"/>
    </row>
    <row r="29" spans="1:9" s="8" customFormat="1" x14ac:dyDescent="0.2">
      <c r="B29" s="56"/>
      <c r="C29" s="56"/>
      <c r="H29" s="56"/>
      <c r="I29" s="66"/>
    </row>
    <row r="30" spans="1:9" s="8" customFormat="1" x14ac:dyDescent="0.2">
      <c r="B30" s="56"/>
      <c r="C30" s="56"/>
      <c r="H30" s="56"/>
      <c r="I30" s="66"/>
    </row>
    <row r="31" spans="1:9" s="8" customFormat="1" x14ac:dyDescent="0.2">
      <c r="B31" s="56"/>
      <c r="C31" s="56"/>
      <c r="H31" s="56"/>
      <c r="I31" s="66"/>
    </row>
    <row r="32" spans="1:9" s="8" customFormat="1" x14ac:dyDescent="0.2">
      <c r="B32" s="56"/>
      <c r="C32" s="56"/>
      <c r="H32" s="56"/>
      <c r="I32" s="66"/>
    </row>
    <row r="33" spans="2:9" s="8" customFormat="1" x14ac:dyDescent="0.2">
      <c r="B33" s="56"/>
      <c r="C33" s="56"/>
      <c r="H33" s="56"/>
      <c r="I33" s="66"/>
    </row>
    <row r="34" spans="2:9" s="8" customFormat="1" x14ac:dyDescent="0.2">
      <c r="B34" s="56"/>
      <c r="C34" s="56"/>
      <c r="H34" s="56"/>
      <c r="I34" s="66"/>
    </row>
    <row r="35" spans="2:9" s="8" customFormat="1" x14ac:dyDescent="0.2">
      <c r="B35" s="56"/>
      <c r="C35" s="56"/>
      <c r="H35" s="56"/>
      <c r="I35" s="66"/>
    </row>
    <row r="36" spans="2:9" s="8" customFormat="1" x14ac:dyDescent="0.2">
      <c r="B36" s="56"/>
      <c r="C36" s="56"/>
      <c r="H36" s="56"/>
      <c r="I36" s="66"/>
    </row>
    <row r="37" spans="2:9" s="8" customFormat="1" x14ac:dyDescent="0.2">
      <c r="B37" s="56"/>
      <c r="C37" s="56"/>
      <c r="H37" s="56"/>
      <c r="I37" s="66"/>
    </row>
    <row r="38" spans="2:9" s="8" customFormat="1" x14ac:dyDescent="0.2">
      <c r="B38" s="56"/>
      <c r="C38" s="56"/>
      <c r="H38" s="56"/>
      <c r="I38" s="66"/>
    </row>
    <row r="39" spans="2:9" s="8" customFormat="1" x14ac:dyDescent="0.2">
      <c r="B39" s="56"/>
      <c r="C39" s="56"/>
      <c r="H39" s="56"/>
      <c r="I39" s="66"/>
    </row>
    <row r="40" spans="2:9" s="8" customFormat="1" x14ac:dyDescent="0.2">
      <c r="B40" s="56"/>
      <c r="C40" s="56"/>
      <c r="H40" s="56"/>
      <c r="I40" s="66"/>
    </row>
    <row r="41" spans="2:9" s="8" customFormat="1" x14ac:dyDescent="0.2">
      <c r="B41" s="56"/>
      <c r="C41" s="56"/>
      <c r="H41" s="56"/>
      <c r="I41" s="66"/>
    </row>
    <row r="42" spans="2:9" s="8" customFormat="1" x14ac:dyDescent="0.2">
      <c r="B42" s="56"/>
      <c r="C42" s="56"/>
      <c r="H42" s="56"/>
      <c r="I42" s="66"/>
    </row>
    <row r="43" spans="2:9" s="8" customFormat="1" x14ac:dyDescent="0.2">
      <c r="B43" s="56"/>
      <c r="C43" s="56"/>
      <c r="H43" s="56"/>
      <c r="I43" s="66"/>
    </row>
    <row r="44" spans="2:9" s="8" customFormat="1" x14ac:dyDescent="0.2">
      <c r="B44" s="56"/>
      <c r="C44" s="56"/>
      <c r="H44" s="56"/>
      <c r="I44" s="66"/>
    </row>
    <row r="45" spans="2:9" s="8" customFormat="1" x14ac:dyDescent="0.2">
      <c r="B45" s="56"/>
      <c r="C45" s="56"/>
      <c r="H45" s="56"/>
      <c r="I45" s="66"/>
    </row>
    <row r="46" spans="2:9" s="8" customFormat="1" x14ac:dyDescent="0.2">
      <c r="B46" s="56"/>
      <c r="C46" s="56"/>
      <c r="H46" s="56"/>
      <c r="I46" s="66"/>
    </row>
    <row r="47" spans="2:9" s="8" customFormat="1" x14ac:dyDescent="0.2">
      <c r="B47" s="56"/>
      <c r="C47" s="56"/>
      <c r="H47" s="56"/>
      <c r="I47" s="66"/>
    </row>
    <row r="48" spans="2:9" s="8" customFormat="1" x14ac:dyDescent="0.2">
      <c r="B48" s="56"/>
      <c r="C48" s="56"/>
      <c r="H48" s="56"/>
      <c r="I48" s="66"/>
    </row>
    <row r="49" spans="2:9" s="8" customFormat="1" x14ac:dyDescent="0.2">
      <c r="B49" s="56"/>
      <c r="C49" s="56"/>
      <c r="H49" s="56"/>
      <c r="I49" s="66"/>
    </row>
    <row r="50" spans="2:9" s="8" customFormat="1" x14ac:dyDescent="0.2">
      <c r="B50" s="56"/>
      <c r="C50" s="56"/>
      <c r="H50" s="56"/>
      <c r="I50" s="66"/>
    </row>
    <row r="51" spans="2:9" s="8" customFormat="1" x14ac:dyDescent="0.2">
      <c r="B51" s="56"/>
      <c r="C51" s="56"/>
      <c r="H51" s="56"/>
      <c r="I51" s="66"/>
    </row>
    <row r="52" spans="2:9" s="8" customFormat="1" x14ac:dyDescent="0.2">
      <c r="B52" s="56"/>
      <c r="C52" s="56"/>
      <c r="H52" s="56"/>
      <c r="I52" s="66"/>
    </row>
    <row r="53" spans="2:9" s="8" customFormat="1" x14ac:dyDescent="0.2">
      <c r="B53" s="56"/>
      <c r="C53" s="56"/>
      <c r="H53" s="56"/>
      <c r="I53" s="66"/>
    </row>
    <row r="54" spans="2:9" s="8" customFormat="1" x14ac:dyDescent="0.2">
      <c r="B54" s="56"/>
      <c r="C54" s="56"/>
      <c r="H54" s="56"/>
      <c r="I54" s="66"/>
    </row>
    <row r="55" spans="2:9" s="8" customFormat="1" x14ac:dyDescent="0.2">
      <c r="B55" s="56"/>
      <c r="C55" s="56"/>
      <c r="H55" s="56"/>
      <c r="I55" s="66"/>
    </row>
    <row r="56" spans="2:9" s="8" customFormat="1" x14ac:dyDescent="0.2">
      <c r="B56" s="56"/>
      <c r="C56" s="56"/>
      <c r="H56" s="56"/>
      <c r="I56" s="66"/>
    </row>
    <row r="57" spans="2:9" s="8" customFormat="1" x14ac:dyDescent="0.2">
      <c r="B57" s="56"/>
      <c r="C57" s="56"/>
      <c r="H57" s="56"/>
      <c r="I57" s="66"/>
    </row>
    <row r="58" spans="2:9" s="8" customFormat="1" x14ac:dyDescent="0.2">
      <c r="B58" s="56"/>
      <c r="C58" s="56"/>
      <c r="H58" s="56"/>
      <c r="I58" s="66"/>
    </row>
    <row r="59" spans="2:9" s="8" customFormat="1" x14ac:dyDescent="0.2">
      <c r="B59" s="56"/>
      <c r="C59" s="56"/>
      <c r="H59" s="56"/>
      <c r="I59" s="66"/>
    </row>
    <row r="60" spans="2:9" s="8" customFormat="1" x14ac:dyDescent="0.2">
      <c r="B60" s="56"/>
      <c r="C60" s="56"/>
      <c r="H60" s="56"/>
      <c r="I60" s="66"/>
    </row>
    <row r="61" spans="2:9" s="8" customFormat="1" x14ac:dyDescent="0.2">
      <c r="B61" s="56"/>
      <c r="C61" s="56"/>
      <c r="H61" s="56"/>
      <c r="I61" s="66"/>
    </row>
    <row r="62" spans="2:9" s="8" customFormat="1" x14ac:dyDescent="0.2">
      <c r="B62" s="56"/>
      <c r="C62" s="56"/>
      <c r="H62" s="56"/>
      <c r="I62" s="66"/>
    </row>
    <row r="63" spans="2:9" s="8" customFormat="1" x14ac:dyDescent="0.2">
      <c r="B63" s="56"/>
      <c r="C63" s="56"/>
      <c r="H63" s="56"/>
      <c r="I63" s="66"/>
    </row>
    <row r="64" spans="2:9" s="8" customFormat="1" x14ac:dyDescent="0.2">
      <c r="B64" s="56"/>
      <c r="C64" s="56"/>
      <c r="H64" s="56"/>
      <c r="I64" s="66"/>
    </row>
    <row r="65" spans="2:9" s="8" customFormat="1" x14ac:dyDescent="0.2">
      <c r="B65" s="56"/>
      <c r="C65" s="56"/>
      <c r="H65" s="56"/>
      <c r="I65" s="66"/>
    </row>
    <row r="66" spans="2:9" s="8" customFormat="1" x14ac:dyDescent="0.2">
      <c r="B66" s="56"/>
      <c r="C66" s="56"/>
      <c r="H66" s="56"/>
      <c r="I66" s="66"/>
    </row>
    <row r="67" spans="2:9" s="8" customFormat="1" x14ac:dyDescent="0.2">
      <c r="B67" s="56"/>
      <c r="C67" s="56"/>
      <c r="H67" s="56"/>
      <c r="I67" s="66"/>
    </row>
    <row r="68" spans="2:9" s="8" customFormat="1" x14ac:dyDescent="0.2">
      <c r="B68" s="56"/>
      <c r="C68" s="56"/>
      <c r="H68" s="56"/>
      <c r="I68" s="66"/>
    </row>
    <row r="69" spans="2:9" s="8" customFormat="1" x14ac:dyDescent="0.2">
      <c r="B69" s="56"/>
      <c r="C69" s="56"/>
      <c r="H69" s="56"/>
      <c r="I69" s="66"/>
    </row>
    <row r="70" spans="2:9" s="8" customFormat="1" x14ac:dyDescent="0.2">
      <c r="B70" s="56"/>
      <c r="C70" s="56"/>
      <c r="H70" s="56"/>
      <c r="I70" s="66"/>
    </row>
    <row r="71" spans="2:9" s="8" customFormat="1" x14ac:dyDescent="0.2">
      <c r="B71" s="56"/>
      <c r="C71" s="56"/>
      <c r="H71" s="56"/>
      <c r="I71" s="66"/>
    </row>
    <row r="72" spans="2:9" s="8" customFormat="1" x14ac:dyDescent="0.2">
      <c r="B72" s="56"/>
      <c r="C72" s="56"/>
      <c r="H72" s="56"/>
      <c r="I72" s="66"/>
    </row>
    <row r="73" spans="2:9" s="8" customFormat="1" x14ac:dyDescent="0.2">
      <c r="B73" s="56"/>
      <c r="C73" s="56"/>
      <c r="H73" s="56"/>
      <c r="I73" s="66"/>
    </row>
    <row r="74" spans="2:9" s="8" customFormat="1" x14ac:dyDescent="0.2">
      <c r="B74" s="56"/>
      <c r="C74" s="56"/>
      <c r="H74" s="56"/>
      <c r="I74" s="66"/>
    </row>
    <row r="75" spans="2:9" s="8" customFormat="1" x14ac:dyDescent="0.2">
      <c r="B75" s="56"/>
      <c r="C75" s="56"/>
      <c r="H75" s="56"/>
      <c r="I75" s="66"/>
    </row>
    <row r="76" spans="2:9" s="8" customFormat="1" x14ac:dyDescent="0.2">
      <c r="B76" s="56"/>
      <c r="C76" s="56"/>
      <c r="H76" s="56"/>
      <c r="I76" s="66"/>
    </row>
    <row r="77" spans="2:9" s="8" customFormat="1" x14ac:dyDescent="0.2">
      <c r="B77" s="56"/>
      <c r="C77" s="56"/>
      <c r="H77" s="56"/>
      <c r="I77" s="66"/>
    </row>
    <row r="78" spans="2:9" s="8" customFormat="1" x14ac:dyDescent="0.2">
      <c r="B78" s="56"/>
      <c r="C78" s="56"/>
      <c r="H78" s="56"/>
      <c r="I78" s="66"/>
    </row>
    <row r="79" spans="2:9" s="8" customFormat="1" x14ac:dyDescent="0.2">
      <c r="B79" s="56"/>
      <c r="C79" s="56"/>
      <c r="H79" s="56"/>
      <c r="I79" s="66"/>
    </row>
    <row r="80" spans="2:9" s="8" customFormat="1" x14ac:dyDescent="0.2">
      <c r="B80" s="56"/>
      <c r="C80" s="56"/>
      <c r="H80" s="56"/>
      <c r="I80" s="66"/>
    </row>
    <row r="81" spans="2:9" s="8" customFormat="1" x14ac:dyDescent="0.2">
      <c r="B81" s="56"/>
      <c r="C81" s="56"/>
      <c r="H81" s="56"/>
      <c r="I81" s="66"/>
    </row>
    <row r="82" spans="2:9" s="8" customFormat="1" x14ac:dyDescent="0.2">
      <c r="B82" s="56"/>
      <c r="C82" s="56"/>
      <c r="H82" s="56"/>
      <c r="I82" s="66"/>
    </row>
    <row r="83" spans="2:9" s="8" customFormat="1" x14ac:dyDescent="0.2">
      <c r="B83" s="56"/>
      <c r="C83" s="56"/>
      <c r="H83" s="56"/>
      <c r="I83" s="66"/>
    </row>
    <row r="84" spans="2:9" s="8" customFormat="1" x14ac:dyDescent="0.2">
      <c r="B84" s="56"/>
      <c r="C84" s="56"/>
      <c r="H84" s="56"/>
      <c r="I84" s="66"/>
    </row>
    <row r="85" spans="2:9" s="8" customFormat="1" x14ac:dyDescent="0.2">
      <c r="B85" s="56"/>
      <c r="C85" s="56"/>
      <c r="H85" s="56"/>
      <c r="I85" s="66"/>
    </row>
    <row r="86" spans="2:9" s="8" customFormat="1" x14ac:dyDescent="0.2">
      <c r="B86" s="56"/>
      <c r="C86" s="56"/>
      <c r="H86" s="56"/>
      <c r="I86" s="66"/>
    </row>
    <row r="87" spans="2:9" s="8" customFormat="1" x14ac:dyDescent="0.2">
      <c r="B87" s="56"/>
      <c r="C87" s="56"/>
      <c r="H87" s="56"/>
      <c r="I87" s="66"/>
    </row>
    <row r="88" spans="2:9" s="8" customFormat="1" x14ac:dyDescent="0.2">
      <c r="B88" s="56"/>
      <c r="C88" s="56"/>
      <c r="H88" s="56"/>
      <c r="I88" s="66"/>
    </row>
    <row r="89" spans="2:9" s="8" customFormat="1" x14ac:dyDescent="0.2">
      <c r="B89" s="56"/>
      <c r="C89" s="56"/>
      <c r="H89" s="56"/>
      <c r="I89" s="66"/>
    </row>
    <row r="90" spans="2:9" s="8" customFormat="1" x14ac:dyDescent="0.2">
      <c r="B90" s="56"/>
      <c r="C90" s="56"/>
      <c r="H90" s="56"/>
      <c r="I90" s="66"/>
    </row>
    <row r="91" spans="2:9" s="8" customFormat="1" x14ac:dyDescent="0.2">
      <c r="B91" s="56"/>
      <c r="C91" s="56"/>
      <c r="H91" s="56"/>
      <c r="I91" s="66"/>
    </row>
    <row r="92" spans="2:9" s="8" customFormat="1" x14ac:dyDescent="0.2">
      <c r="B92" s="56"/>
      <c r="C92" s="56"/>
      <c r="H92" s="56"/>
      <c r="I92" s="66"/>
    </row>
    <row r="93" spans="2:9" s="8" customFormat="1" x14ac:dyDescent="0.2">
      <c r="B93" s="56"/>
      <c r="C93" s="56"/>
      <c r="H93" s="56"/>
      <c r="I93" s="66"/>
    </row>
    <row r="94" spans="2:9" s="8" customFormat="1" x14ac:dyDescent="0.2">
      <c r="B94" s="56"/>
      <c r="C94" s="56"/>
      <c r="H94" s="56"/>
      <c r="I94" s="66"/>
    </row>
    <row r="95" spans="2:9" s="8" customFormat="1" x14ac:dyDescent="0.2">
      <c r="B95" s="56"/>
      <c r="C95" s="56"/>
      <c r="H95" s="56"/>
      <c r="I95" s="66"/>
    </row>
    <row r="96" spans="2:9" s="8" customFormat="1" x14ac:dyDescent="0.2">
      <c r="B96" s="56"/>
      <c r="C96" s="56"/>
      <c r="H96" s="56"/>
      <c r="I96" s="66"/>
    </row>
    <row r="97" spans="2:9" s="8" customFormat="1" x14ac:dyDescent="0.2">
      <c r="B97" s="56"/>
      <c r="C97" s="56"/>
      <c r="H97" s="56"/>
      <c r="I97" s="66"/>
    </row>
    <row r="98" spans="2:9" s="8" customFormat="1" x14ac:dyDescent="0.2">
      <c r="B98" s="56"/>
      <c r="C98" s="56"/>
      <c r="H98" s="56"/>
      <c r="I98" s="66"/>
    </row>
    <row r="99" spans="2:9" s="8" customFormat="1" x14ac:dyDescent="0.2">
      <c r="B99" s="56"/>
      <c r="C99" s="56"/>
      <c r="H99" s="56"/>
      <c r="I99" s="66"/>
    </row>
    <row r="100" spans="2:9" s="8" customFormat="1" x14ac:dyDescent="0.2">
      <c r="B100" s="56"/>
      <c r="C100" s="56"/>
      <c r="H100" s="56"/>
      <c r="I100" s="66"/>
    </row>
    <row r="101" spans="2:9" s="8" customFormat="1" x14ac:dyDescent="0.2">
      <c r="B101" s="56"/>
      <c r="C101" s="56"/>
      <c r="H101" s="56"/>
      <c r="I101" s="66"/>
    </row>
    <row r="102" spans="2:9" s="8" customFormat="1" x14ac:dyDescent="0.2">
      <c r="B102" s="56"/>
      <c r="C102" s="56"/>
      <c r="H102" s="56"/>
      <c r="I102" s="66"/>
    </row>
    <row r="103" spans="2:9" s="8" customFormat="1" x14ac:dyDescent="0.2">
      <c r="B103" s="56"/>
      <c r="C103" s="56"/>
      <c r="H103" s="56"/>
      <c r="I103" s="66"/>
    </row>
    <row r="104" spans="2:9" s="8" customFormat="1" x14ac:dyDescent="0.2">
      <c r="B104" s="56"/>
      <c r="C104" s="56"/>
      <c r="H104" s="56"/>
      <c r="I104" s="66"/>
    </row>
    <row r="105" spans="2:9" s="8" customFormat="1" x14ac:dyDescent="0.2">
      <c r="B105" s="56"/>
      <c r="C105" s="56"/>
      <c r="H105" s="56"/>
      <c r="I105" s="66"/>
    </row>
    <row r="106" spans="2:9" s="8" customFormat="1" x14ac:dyDescent="0.2">
      <c r="B106" s="56"/>
      <c r="C106" s="56"/>
      <c r="H106" s="56"/>
      <c r="I106" s="66"/>
    </row>
    <row r="107" spans="2:9" s="8" customFormat="1" x14ac:dyDescent="0.2">
      <c r="B107" s="56"/>
      <c r="C107" s="56"/>
      <c r="H107" s="56"/>
      <c r="I107" s="66"/>
    </row>
    <row r="108" spans="2:9" s="8" customFormat="1" x14ac:dyDescent="0.2">
      <c r="B108" s="56"/>
      <c r="C108" s="56"/>
      <c r="H108" s="56"/>
      <c r="I108" s="66"/>
    </row>
    <row r="109" spans="2:9" s="8" customFormat="1" x14ac:dyDescent="0.2">
      <c r="B109" s="56"/>
      <c r="C109" s="56"/>
      <c r="H109" s="56"/>
      <c r="I109" s="66"/>
    </row>
    <row r="110" spans="2:9" s="8" customFormat="1" x14ac:dyDescent="0.2">
      <c r="B110" s="56"/>
      <c r="C110" s="56"/>
      <c r="H110" s="56"/>
      <c r="I110" s="66"/>
    </row>
    <row r="111" spans="2:9" s="8" customFormat="1" x14ac:dyDescent="0.2">
      <c r="B111" s="56"/>
      <c r="C111" s="56"/>
      <c r="H111" s="56"/>
      <c r="I111" s="66"/>
    </row>
    <row r="112" spans="2:9" s="8" customFormat="1" x14ac:dyDescent="0.2">
      <c r="B112" s="56"/>
      <c r="C112" s="56"/>
      <c r="H112" s="56"/>
      <c r="I112" s="66"/>
    </row>
    <row r="113" spans="2:9" s="8" customFormat="1" x14ac:dyDescent="0.2">
      <c r="B113" s="56"/>
      <c r="C113" s="56"/>
      <c r="H113" s="56"/>
      <c r="I113" s="66"/>
    </row>
    <row r="114" spans="2:9" s="8" customFormat="1" x14ac:dyDescent="0.2">
      <c r="B114" s="56"/>
      <c r="C114" s="56"/>
      <c r="H114" s="56"/>
      <c r="I114" s="66"/>
    </row>
    <row r="115" spans="2:9" s="8" customFormat="1" x14ac:dyDescent="0.2">
      <c r="B115" s="56"/>
      <c r="C115" s="56"/>
      <c r="H115" s="56"/>
      <c r="I115" s="66"/>
    </row>
    <row r="116" spans="2:9" s="8" customFormat="1" x14ac:dyDescent="0.2">
      <c r="B116" s="56"/>
      <c r="C116" s="56"/>
      <c r="H116" s="56"/>
      <c r="I116" s="66"/>
    </row>
    <row r="117" spans="2:9" s="8" customFormat="1" x14ac:dyDescent="0.2">
      <c r="B117" s="56"/>
      <c r="C117" s="56"/>
      <c r="H117" s="56"/>
      <c r="I117" s="66"/>
    </row>
    <row r="118" spans="2:9" s="8" customFormat="1" x14ac:dyDescent="0.2">
      <c r="B118" s="56"/>
      <c r="C118" s="56"/>
      <c r="H118" s="56"/>
      <c r="I118" s="66"/>
    </row>
    <row r="119" spans="2:9" s="8" customFormat="1" x14ac:dyDescent="0.2">
      <c r="B119" s="56"/>
      <c r="C119" s="56"/>
      <c r="H119" s="56"/>
      <c r="I119" s="66"/>
    </row>
    <row r="120" spans="2:9" s="8" customFormat="1" x14ac:dyDescent="0.2">
      <c r="B120" s="56"/>
      <c r="C120" s="56"/>
      <c r="H120" s="56"/>
      <c r="I120" s="66"/>
    </row>
    <row r="121" spans="2:9" s="8" customFormat="1" x14ac:dyDescent="0.2">
      <c r="B121" s="56"/>
      <c r="C121" s="56"/>
      <c r="H121" s="56"/>
      <c r="I121" s="66"/>
    </row>
    <row r="122" spans="2:9" s="8" customFormat="1" x14ac:dyDescent="0.2">
      <c r="B122" s="56"/>
      <c r="C122" s="56"/>
      <c r="H122" s="56"/>
      <c r="I122" s="66"/>
    </row>
    <row r="123" spans="2:9" s="8" customFormat="1" x14ac:dyDescent="0.2">
      <c r="B123" s="56"/>
      <c r="C123" s="56"/>
      <c r="H123" s="56"/>
      <c r="I123" s="66"/>
    </row>
    <row r="124" spans="2:9" s="8" customFormat="1" x14ac:dyDescent="0.2">
      <c r="B124" s="56"/>
      <c r="C124" s="56"/>
      <c r="H124" s="56"/>
      <c r="I124" s="66"/>
    </row>
    <row r="125" spans="2:9" s="8" customFormat="1" x14ac:dyDescent="0.2">
      <c r="B125" s="56"/>
      <c r="C125" s="56"/>
      <c r="H125" s="56"/>
      <c r="I125" s="66"/>
    </row>
    <row r="126" spans="2:9" s="8" customFormat="1" x14ac:dyDescent="0.2">
      <c r="B126" s="56"/>
      <c r="C126" s="56"/>
      <c r="H126" s="56"/>
      <c r="I126" s="66"/>
    </row>
    <row r="127" spans="2:9" s="8" customFormat="1" x14ac:dyDescent="0.2">
      <c r="B127" s="56"/>
      <c r="C127" s="56"/>
      <c r="H127" s="56"/>
      <c r="I127" s="66"/>
    </row>
    <row r="128" spans="2:9" s="8" customFormat="1" x14ac:dyDescent="0.2">
      <c r="B128" s="56"/>
      <c r="C128" s="56"/>
      <c r="H128" s="56"/>
      <c r="I128" s="66"/>
    </row>
    <row r="129" spans="2:9" s="8" customFormat="1" x14ac:dyDescent="0.2">
      <c r="B129" s="56"/>
      <c r="C129" s="56"/>
      <c r="H129" s="56"/>
      <c r="I129" s="66"/>
    </row>
    <row r="130" spans="2:9" s="8" customFormat="1" x14ac:dyDescent="0.2">
      <c r="B130" s="56"/>
      <c r="C130" s="56"/>
      <c r="H130" s="56"/>
      <c r="I130" s="66"/>
    </row>
    <row r="131" spans="2:9" s="8" customFormat="1" x14ac:dyDescent="0.2">
      <c r="B131" s="56"/>
      <c r="C131" s="56"/>
      <c r="H131" s="56"/>
      <c r="I131" s="66"/>
    </row>
    <row r="132" spans="2:9" s="8" customFormat="1" x14ac:dyDescent="0.2">
      <c r="B132" s="56"/>
      <c r="C132" s="56"/>
      <c r="H132" s="56"/>
      <c r="I132" s="66"/>
    </row>
    <row r="133" spans="2:9" s="8" customFormat="1" x14ac:dyDescent="0.2">
      <c r="B133" s="56"/>
      <c r="C133" s="56"/>
      <c r="H133" s="56"/>
      <c r="I133" s="66"/>
    </row>
    <row r="134" spans="2:9" s="8" customFormat="1" x14ac:dyDescent="0.2">
      <c r="B134" s="56"/>
      <c r="C134" s="56"/>
      <c r="H134" s="56"/>
      <c r="I134" s="66"/>
    </row>
    <row r="135" spans="2:9" s="8" customFormat="1" x14ac:dyDescent="0.2">
      <c r="B135" s="56"/>
      <c r="C135" s="56"/>
      <c r="H135" s="56"/>
      <c r="I135" s="66"/>
    </row>
    <row r="136" spans="2:9" s="8" customFormat="1" x14ac:dyDescent="0.2">
      <c r="B136" s="56"/>
      <c r="C136" s="56"/>
      <c r="H136" s="56"/>
      <c r="I136" s="66"/>
    </row>
    <row r="137" spans="2:9" s="8" customFormat="1" x14ac:dyDescent="0.2">
      <c r="B137" s="56"/>
      <c r="C137" s="56"/>
      <c r="H137" s="56"/>
      <c r="I137" s="66"/>
    </row>
    <row r="138" spans="2:9" s="8" customFormat="1" x14ac:dyDescent="0.2">
      <c r="B138" s="56"/>
      <c r="C138" s="56"/>
      <c r="H138" s="56"/>
      <c r="I138" s="66"/>
    </row>
    <row r="139" spans="2:9" s="8" customFormat="1" x14ac:dyDescent="0.2">
      <c r="B139" s="56"/>
      <c r="C139" s="56"/>
      <c r="H139" s="56"/>
      <c r="I139" s="66"/>
    </row>
    <row r="140" spans="2:9" s="8" customFormat="1" x14ac:dyDescent="0.2">
      <c r="B140" s="56"/>
      <c r="C140" s="56"/>
      <c r="H140" s="56"/>
      <c r="I140" s="66"/>
    </row>
    <row r="141" spans="2:9" s="8" customFormat="1" x14ac:dyDescent="0.2">
      <c r="B141" s="56"/>
      <c r="C141" s="56"/>
      <c r="H141" s="56"/>
      <c r="I141" s="66"/>
    </row>
    <row r="142" spans="2:9" s="8" customFormat="1" x14ac:dyDescent="0.2">
      <c r="B142" s="56"/>
      <c r="C142" s="56"/>
      <c r="H142" s="56"/>
      <c r="I142" s="66"/>
    </row>
    <row r="143" spans="2:9" s="8" customFormat="1" x14ac:dyDescent="0.2">
      <c r="B143" s="56"/>
      <c r="C143" s="56"/>
      <c r="H143" s="56"/>
      <c r="I143" s="66"/>
    </row>
    <row r="144" spans="2:9" s="8" customFormat="1" x14ac:dyDescent="0.2">
      <c r="B144" s="56"/>
      <c r="C144" s="56"/>
      <c r="H144" s="56"/>
      <c r="I144" s="66"/>
    </row>
    <row r="145" spans="2:9" s="8" customFormat="1" x14ac:dyDescent="0.2">
      <c r="B145" s="56"/>
      <c r="C145" s="56"/>
      <c r="H145" s="56"/>
      <c r="I145" s="66"/>
    </row>
    <row r="146" spans="2:9" s="8" customFormat="1" x14ac:dyDescent="0.2">
      <c r="B146" s="56"/>
      <c r="C146" s="56"/>
      <c r="H146" s="56"/>
      <c r="I146" s="66"/>
    </row>
    <row r="147" spans="2:9" s="8" customFormat="1" x14ac:dyDescent="0.2">
      <c r="B147" s="56"/>
      <c r="C147" s="56"/>
      <c r="H147" s="56"/>
      <c r="I147" s="66"/>
    </row>
    <row r="148" spans="2:9" s="8" customFormat="1" x14ac:dyDescent="0.2">
      <c r="B148" s="56"/>
      <c r="C148" s="56"/>
      <c r="H148" s="56"/>
      <c r="I148" s="66"/>
    </row>
    <row r="149" spans="2:9" s="8" customFormat="1" x14ac:dyDescent="0.2">
      <c r="B149" s="56"/>
      <c r="C149" s="56"/>
      <c r="H149" s="56"/>
      <c r="I149" s="66"/>
    </row>
    <row r="150" spans="2:9" s="8" customFormat="1" x14ac:dyDescent="0.2">
      <c r="B150" s="56"/>
      <c r="C150" s="56"/>
      <c r="H150" s="56"/>
      <c r="I150" s="66"/>
    </row>
    <row r="151" spans="2:9" s="8" customFormat="1" x14ac:dyDescent="0.2">
      <c r="B151" s="56"/>
      <c r="C151" s="56"/>
      <c r="H151" s="56"/>
      <c r="I151" s="66"/>
    </row>
    <row r="152" spans="2:9" s="8" customFormat="1" x14ac:dyDescent="0.2">
      <c r="B152" s="56"/>
      <c r="C152" s="56"/>
      <c r="H152" s="56"/>
      <c r="I152" s="66"/>
    </row>
    <row r="153" spans="2:9" s="8" customFormat="1" x14ac:dyDescent="0.2">
      <c r="B153" s="56"/>
      <c r="C153" s="56"/>
      <c r="H153" s="56"/>
      <c r="I153" s="66"/>
    </row>
    <row r="154" spans="2:9" s="8" customFormat="1" x14ac:dyDescent="0.2">
      <c r="B154" s="56"/>
      <c r="C154" s="56"/>
      <c r="H154" s="56"/>
      <c r="I154" s="66"/>
    </row>
    <row r="155" spans="2:9" s="8" customFormat="1" x14ac:dyDescent="0.2">
      <c r="B155" s="56"/>
      <c r="C155" s="56"/>
      <c r="H155" s="56"/>
      <c r="I155" s="66"/>
    </row>
    <row r="156" spans="2:9" s="8" customFormat="1" x14ac:dyDescent="0.2">
      <c r="B156" s="56"/>
      <c r="C156" s="56"/>
      <c r="H156" s="56"/>
      <c r="I156" s="66"/>
    </row>
    <row r="157" spans="2:9" s="8" customFormat="1" x14ac:dyDescent="0.2">
      <c r="B157" s="56"/>
      <c r="C157" s="56"/>
      <c r="H157" s="56"/>
      <c r="I157" s="66"/>
    </row>
    <row r="158" spans="2:9" s="8" customFormat="1" x14ac:dyDescent="0.2">
      <c r="B158" s="56"/>
      <c r="C158" s="56"/>
      <c r="H158" s="56"/>
      <c r="I158" s="66"/>
    </row>
    <row r="159" spans="2:9" s="8" customFormat="1" x14ac:dyDescent="0.2">
      <c r="B159" s="56"/>
      <c r="C159" s="56"/>
      <c r="H159" s="56"/>
      <c r="I159" s="66"/>
    </row>
    <row r="160" spans="2:9" s="8" customFormat="1" x14ac:dyDescent="0.2">
      <c r="B160" s="56"/>
      <c r="C160" s="56"/>
      <c r="H160" s="56"/>
      <c r="I160" s="66"/>
    </row>
    <row r="161" spans="2:9" s="8" customFormat="1" x14ac:dyDescent="0.2">
      <c r="B161" s="56"/>
      <c r="C161" s="56"/>
      <c r="H161" s="56"/>
      <c r="I161" s="66"/>
    </row>
    <row r="162" spans="2:9" s="8" customFormat="1" x14ac:dyDescent="0.2">
      <c r="B162" s="56"/>
      <c r="C162" s="56"/>
      <c r="H162" s="56"/>
      <c r="I162" s="66"/>
    </row>
    <row r="163" spans="2:9" s="8" customFormat="1" x14ac:dyDescent="0.2">
      <c r="B163" s="56"/>
      <c r="C163" s="56"/>
      <c r="H163" s="56"/>
      <c r="I163" s="66"/>
    </row>
    <row r="164" spans="2:9" s="8" customFormat="1" x14ac:dyDescent="0.2">
      <c r="B164" s="56"/>
      <c r="C164" s="56"/>
      <c r="H164" s="56"/>
      <c r="I164" s="66"/>
    </row>
    <row r="165" spans="2:9" s="8" customFormat="1" x14ac:dyDescent="0.2">
      <c r="B165" s="56"/>
      <c r="C165" s="56"/>
      <c r="H165" s="56"/>
      <c r="I165" s="66"/>
    </row>
    <row r="166" spans="2:9" s="8" customFormat="1" x14ac:dyDescent="0.2">
      <c r="B166" s="56"/>
      <c r="C166" s="56"/>
      <c r="H166" s="56"/>
      <c r="I166" s="66"/>
    </row>
    <row r="167" spans="2:9" s="8" customFormat="1" x14ac:dyDescent="0.2">
      <c r="B167" s="56"/>
      <c r="C167" s="56"/>
      <c r="H167" s="56"/>
      <c r="I167" s="66"/>
    </row>
    <row r="168" spans="2:9" s="8" customFormat="1" x14ac:dyDescent="0.2">
      <c r="B168" s="56"/>
      <c r="C168" s="56"/>
      <c r="H168" s="56"/>
      <c r="I168" s="66"/>
    </row>
    <row r="169" spans="2:9" s="8" customFormat="1" x14ac:dyDescent="0.2">
      <c r="B169" s="56"/>
      <c r="C169" s="56"/>
      <c r="H169" s="56"/>
      <c r="I169" s="66"/>
    </row>
    <row r="170" spans="2:9" s="8" customFormat="1" x14ac:dyDescent="0.2">
      <c r="B170" s="56"/>
      <c r="C170" s="56"/>
      <c r="H170" s="56"/>
      <c r="I170" s="66"/>
    </row>
    <row r="171" spans="2:9" s="8" customFormat="1" x14ac:dyDescent="0.2">
      <c r="B171" s="56"/>
      <c r="C171" s="56"/>
      <c r="H171" s="56"/>
      <c r="I171" s="66"/>
    </row>
    <row r="172" spans="2:9" s="8" customFormat="1" x14ac:dyDescent="0.2">
      <c r="B172" s="56"/>
      <c r="C172" s="56"/>
      <c r="H172" s="56"/>
      <c r="I172" s="66"/>
    </row>
    <row r="173" spans="2:9" s="8" customFormat="1" x14ac:dyDescent="0.2">
      <c r="B173" s="56"/>
      <c r="C173" s="56"/>
      <c r="H173" s="56"/>
      <c r="I173" s="66"/>
    </row>
    <row r="174" spans="2:9" s="8" customFormat="1" x14ac:dyDescent="0.2">
      <c r="B174" s="56"/>
      <c r="C174" s="56"/>
      <c r="H174" s="56"/>
      <c r="I174" s="66"/>
    </row>
    <row r="175" spans="2:9" s="8" customFormat="1" x14ac:dyDescent="0.2">
      <c r="B175" s="56"/>
      <c r="C175" s="56"/>
      <c r="H175" s="56"/>
      <c r="I175" s="66"/>
    </row>
    <row r="176" spans="2:9" s="8" customFormat="1" x14ac:dyDescent="0.2">
      <c r="B176" s="56"/>
      <c r="C176" s="56"/>
      <c r="H176" s="56"/>
      <c r="I176" s="66"/>
    </row>
    <row r="177" spans="2:9" s="8" customFormat="1" x14ac:dyDescent="0.2">
      <c r="B177" s="56"/>
      <c r="C177" s="56"/>
      <c r="H177" s="56"/>
      <c r="I177" s="66"/>
    </row>
    <row r="178" spans="2:9" s="8" customFormat="1" x14ac:dyDescent="0.2">
      <c r="B178" s="56"/>
      <c r="C178" s="56"/>
      <c r="H178" s="56"/>
      <c r="I178" s="66"/>
    </row>
    <row r="179" spans="2:9" s="8" customFormat="1" x14ac:dyDescent="0.2">
      <c r="B179" s="56"/>
      <c r="C179" s="56"/>
      <c r="H179" s="56"/>
      <c r="I179" s="66"/>
    </row>
    <row r="180" spans="2:9" s="8" customFormat="1" x14ac:dyDescent="0.2">
      <c r="B180" s="56"/>
      <c r="C180" s="56"/>
      <c r="H180" s="56"/>
      <c r="I180" s="66"/>
    </row>
    <row r="181" spans="2:9" s="8" customFormat="1" x14ac:dyDescent="0.2">
      <c r="B181" s="56"/>
      <c r="C181" s="56"/>
      <c r="H181" s="56"/>
      <c r="I181" s="66"/>
    </row>
    <row r="182" spans="2:9" s="8" customFormat="1" x14ac:dyDescent="0.2">
      <c r="B182" s="56"/>
      <c r="C182" s="56"/>
      <c r="H182" s="56"/>
      <c r="I182" s="66"/>
    </row>
    <row r="183" spans="2:9" s="8" customFormat="1" x14ac:dyDescent="0.2">
      <c r="B183" s="56"/>
      <c r="C183" s="56"/>
      <c r="H183" s="56"/>
      <c r="I183" s="66"/>
    </row>
    <row r="184" spans="2:9" s="8" customFormat="1" x14ac:dyDescent="0.2">
      <c r="B184" s="56"/>
      <c r="C184" s="56"/>
      <c r="H184" s="56"/>
      <c r="I184" s="66"/>
    </row>
    <row r="185" spans="2:9" s="8" customFormat="1" x14ac:dyDescent="0.2">
      <c r="B185" s="56"/>
      <c r="C185" s="56"/>
      <c r="H185" s="56"/>
      <c r="I185" s="66"/>
    </row>
    <row r="186" spans="2:9" s="8" customFormat="1" x14ac:dyDescent="0.2">
      <c r="B186" s="56"/>
      <c r="C186" s="56"/>
      <c r="H186" s="56"/>
      <c r="I186" s="66"/>
    </row>
    <row r="187" spans="2:9" s="8" customFormat="1" x14ac:dyDescent="0.2">
      <c r="B187" s="56"/>
      <c r="C187" s="56"/>
      <c r="H187" s="56"/>
      <c r="I187" s="66"/>
    </row>
    <row r="188" spans="2:9" s="8" customFormat="1" x14ac:dyDescent="0.2">
      <c r="B188" s="56"/>
      <c r="C188" s="56"/>
      <c r="H188" s="56"/>
      <c r="I188" s="66"/>
    </row>
    <row r="189" spans="2:9" s="8" customFormat="1" x14ac:dyDescent="0.2">
      <c r="B189" s="56"/>
      <c r="C189" s="56"/>
      <c r="H189" s="56"/>
      <c r="I189" s="66"/>
    </row>
    <row r="190" spans="2:9" s="8" customFormat="1" x14ac:dyDescent="0.2">
      <c r="B190" s="56"/>
      <c r="C190" s="56"/>
      <c r="H190" s="56"/>
      <c r="I190" s="66"/>
    </row>
    <row r="191" spans="2:9" s="8" customFormat="1" x14ac:dyDescent="0.2">
      <c r="B191" s="56"/>
      <c r="C191" s="56"/>
      <c r="H191" s="56"/>
      <c r="I191" s="66"/>
    </row>
    <row r="192" spans="2:9" s="8" customFormat="1" x14ac:dyDescent="0.2">
      <c r="B192" s="56"/>
      <c r="C192" s="56"/>
      <c r="H192" s="56"/>
      <c r="I192" s="66"/>
    </row>
    <row r="193" spans="2:9" s="8" customFormat="1" x14ac:dyDescent="0.2">
      <c r="B193" s="56"/>
      <c r="C193" s="56"/>
      <c r="H193" s="56"/>
      <c r="I193" s="66"/>
    </row>
    <row r="194" spans="2:9" s="8" customFormat="1" x14ac:dyDescent="0.2">
      <c r="B194" s="56"/>
      <c r="C194" s="56"/>
      <c r="H194" s="56"/>
      <c r="I194" s="66"/>
    </row>
    <row r="195" spans="2:9" s="8" customFormat="1" x14ac:dyDescent="0.2">
      <c r="B195" s="56"/>
      <c r="C195" s="56"/>
      <c r="H195" s="56"/>
      <c r="I195" s="66"/>
    </row>
    <row r="196" spans="2:9" s="8" customFormat="1" x14ac:dyDescent="0.2">
      <c r="B196" s="56"/>
      <c r="C196" s="56"/>
      <c r="H196" s="56"/>
      <c r="I196" s="66"/>
    </row>
    <row r="197" spans="2:9" s="8" customFormat="1" x14ac:dyDescent="0.2">
      <c r="B197" s="56"/>
      <c r="C197" s="56"/>
      <c r="H197" s="56"/>
      <c r="I197" s="66"/>
    </row>
    <row r="198" spans="2:9" s="8" customFormat="1" x14ac:dyDescent="0.2">
      <c r="B198" s="56"/>
      <c r="C198" s="56"/>
      <c r="H198" s="56"/>
      <c r="I198" s="66"/>
    </row>
    <row r="199" spans="2:9" s="8" customFormat="1" x14ac:dyDescent="0.2">
      <c r="B199" s="56"/>
      <c r="C199" s="56"/>
      <c r="H199" s="56"/>
      <c r="I199" s="66"/>
    </row>
    <row r="200" spans="2:9" s="8" customFormat="1" x14ac:dyDescent="0.2">
      <c r="B200" s="56"/>
      <c r="C200" s="56"/>
      <c r="H200" s="56"/>
      <c r="I200" s="66"/>
    </row>
    <row r="201" spans="2:9" s="8" customFormat="1" x14ac:dyDescent="0.2">
      <c r="B201" s="56"/>
      <c r="C201" s="56"/>
      <c r="H201" s="56"/>
      <c r="I201" s="66"/>
    </row>
    <row r="202" spans="2:9" s="8" customFormat="1" x14ac:dyDescent="0.2">
      <c r="B202" s="56"/>
      <c r="C202" s="56"/>
      <c r="H202" s="56"/>
      <c r="I202" s="66"/>
    </row>
    <row r="203" spans="2:9" s="8" customFormat="1" x14ac:dyDescent="0.2">
      <c r="B203" s="56"/>
      <c r="C203" s="56"/>
      <c r="H203" s="56"/>
      <c r="I203" s="66"/>
    </row>
    <row r="204" spans="2:9" s="8" customFormat="1" x14ac:dyDescent="0.2">
      <c r="B204" s="56"/>
      <c r="C204" s="56"/>
      <c r="H204" s="56"/>
      <c r="I204" s="66"/>
    </row>
    <row r="205" spans="2:9" s="8" customFormat="1" x14ac:dyDescent="0.2">
      <c r="B205" s="56"/>
      <c r="C205" s="56"/>
      <c r="H205" s="56"/>
      <c r="I205" s="66"/>
    </row>
    <row r="206" spans="2:9" s="8" customFormat="1" x14ac:dyDescent="0.2">
      <c r="B206" s="56"/>
      <c r="C206" s="56"/>
      <c r="H206" s="56"/>
      <c r="I206" s="66"/>
    </row>
    <row r="207" spans="2:9" s="8" customFormat="1" x14ac:dyDescent="0.2">
      <c r="B207" s="56"/>
      <c r="C207" s="56"/>
      <c r="H207" s="56"/>
      <c r="I207" s="66"/>
    </row>
    <row r="208" spans="2:9" s="8" customFormat="1" x14ac:dyDescent="0.2">
      <c r="B208" s="56"/>
      <c r="C208" s="56"/>
      <c r="H208" s="56"/>
      <c r="I208" s="66"/>
    </row>
    <row r="209" spans="2:9" s="8" customFormat="1" x14ac:dyDescent="0.2">
      <c r="B209" s="56"/>
      <c r="C209" s="56"/>
      <c r="H209" s="56"/>
      <c r="I209" s="66"/>
    </row>
    <row r="210" spans="2:9" s="8" customFormat="1" x14ac:dyDescent="0.2">
      <c r="B210" s="56"/>
      <c r="C210" s="56"/>
      <c r="H210" s="56"/>
      <c r="I210" s="66"/>
    </row>
    <row r="211" spans="2:9" s="8" customFormat="1" x14ac:dyDescent="0.2">
      <c r="B211" s="56"/>
      <c r="C211" s="56"/>
      <c r="H211" s="56"/>
      <c r="I211" s="66"/>
    </row>
    <row r="212" spans="2:9" s="8" customFormat="1" x14ac:dyDescent="0.2">
      <c r="B212" s="56"/>
      <c r="C212" s="56"/>
      <c r="H212" s="56"/>
      <c r="I212" s="66"/>
    </row>
    <row r="213" spans="2:9" s="8" customFormat="1" x14ac:dyDescent="0.2">
      <c r="B213" s="56"/>
      <c r="C213" s="56"/>
      <c r="H213" s="56"/>
      <c r="I213" s="66"/>
    </row>
    <row r="214" spans="2:9" s="8" customFormat="1" x14ac:dyDescent="0.2">
      <c r="B214" s="56"/>
      <c r="C214" s="56"/>
      <c r="H214" s="56"/>
      <c r="I214" s="66"/>
    </row>
    <row r="215" spans="2:9" s="8" customFormat="1" x14ac:dyDescent="0.2">
      <c r="B215" s="56"/>
      <c r="C215" s="56"/>
      <c r="H215" s="56"/>
      <c r="I215" s="66"/>
    </row>
    <row r="216" spans="2:9" s="8" customFormat="1" x14ac:dyDescent="0.2">
      <c r="B216" s="56"/>
      <c r="C216" s="56"/>
      <c r="H216" s="56"/>
      <c r="I216" s="66"/>
    </row>
    <row r="217" spans="2:9" s="8" customFormat="1" x14ac:dyDescent="0.2">
      <c r="B217" s="56"/>
      <c r="C217" s="56"/>
      <c r="H217" s="56"/>
      <c r="I217" s="66"/>
    </row>
    <row r="218" spans="2:9" s="8" customFormat="1" x14ac:dyDescent="0.2">
      <c r="B218" s="56"/>
      <c r="C218" s="56"/>
      <c r="H218" s="56"/>
      <c r="I218" s="66"/>
    </row>
    <row r="219" spans="2:9" s="8" customFormat="1" x14ac:dyDescent="0.2">
      <c r="B219" s="56"/>
      <c r="C219" s="56"/>
      <c r="H219" s="56"/>
      <c r="I219" s="66"/>
    </row>
    <row r="220" spans="2:9" s="8" customFormat="1" x14ac:dyDescent="0.2">
      <c r="B220" s="56"/>
      <c r="C220" s="56"/>
      <c r="H220" s="56"/>
      <c r="I220" s="66"/>
    </row>
    <row r="221" spans="2:9" s="8" customFormat="1" x14ac:dyDescent="0.2">
      <c r="B221" s="56"/>
      <c r="C221" s="56"/>
      <c r="H221" s="56"/>
      <c r="I221" s="66"/>
    </row>
    <row r="222" spans="2:9" s="8" customFormat="1" x14ac:dyDescent="0.2">
      <c r="B222" s="56"/>
      <c r="C222" s="56"/>
      <c r="H222" s="56"/>
      <c r="I222" s="66"/>
    </row>
    <row r="223" spans="2:9" s="8" customFormat="1" x14ac:dyDescent="0.2">
      <c r="B223" s="56"/>
      <c r="C223" s="56"/>
      <c r="H223" s="56"/>
      <c r="I223" s="66"/>
    </row>
    <row r="224" spans="2:9" s="8" customFormat="1" x14ac:dyDescent="0.2">
      <c r="B224" s="56"/>
      <c r="C224" s="56"/>
      <c r="H224" s="56"/>
      <c r="I224" s="66"/>
    </row>
    <row r="225" spans="2:9" s="8" customFormat="1" x14ac:dyDescent="0.2">
      <c r="B225" s="56"/>
      <c r="C225" s="56"/>
      <c r="H225" s="56"/>
      <c r="I225" s="66"/>
    </row>
    <row r="226" spans="2:9" s="8" customFormat="1" x14ac:dyDescent="0.2">
      <c r="B226" s="56"/>
      <c r="C226" s="56"/>
      <c r="H226" s="56"/>
      <c r="I226" s="66"/>
    </row>
    <row r="227" spans="2:9" s="8" customFormat="1" x14ac:dyDescent="0.2">
      <c r="B227" s="56"/>
      <c r="C227" s="56"/>
      <c r="H227" s="56"/>
      <c r="I227" s="66"/>
    </row>
    <row r="228" spans="2:9" s="8" customFormat="1" x14ac:dyDescent="0.2">
      <c r="B228" s="56"/>
      <c r="C228" s="56"/>
      <c r="H228" s="56"/>
      <c r="I228" s="66"/>
    </row>
    <row r="229" spans="2:9" s="8" customFormat="1" x14ac:dyDescent="0.2">
      <c r="B229" s="56"/>
      <c r="C229" s="56"/>
      <c r="H229" s="56"/>
      <c r="I229" s="66"/>
    </row>
    <row r="230" spans="2:9" s="8" customFormat="1" x14ac:dyDescent="0.2">
      <c r="B230" s="56"/>
      <c r="C230" s="56"/>
      <c r="H230" s="56"/>
      <c r="I230" s="66"/>
    </row>
    <row r="231" spans="2:9" s="8" customFormat="1" x14ac:dyDescent="0.2">
      <c r="B231" s="56"/>
      <c r="C231" s="56"/>
      <c r="H231" s="56"/>
      <c r="I231" s="66"/>
    </row>
    <row r="232" spans="2:9" s="8" customFormat="1" x14ac:dyDescent="0.2">
      <c r="B232" s="56"/>
      <c r="C232" s="56"/>
      <c r="H232" s="56"/>
      <c r="I232" s="66"/>
    </row>
    <row r="233" spans="2:9" s="8" customFormat="1" x14ac:dyDescent="0.2">
      <c r="B233" s="56"/>
      <c r="C233" s="56"/>
      <c r="H233" s="56"/>
      <c r="I233" s="66"/>
    </row>
    <row r="234" spans="2:9" s="8" customFormat="1" x14ac:dyDescent="0.2">
      <c r="B234" s="56"/>
      <c r="C234" s="56"/>
      <c r="H234" s="56"/>
      <c r="I234" s="66"/>
    </row>
    <row r="235" spans="2:9" s="8" customFormat="1" x14ac:dyDescent="0.2">
      <c r="B235" s="56"/>
      <c r="C235" s="56"/>
      <c r="H235" s="56"/>
      <c r="I235" s="66"/>
    </row>
    <row r="236" spans="2:9" s="8" customFormat="1" x14ac:dyDescent="0.2">
      <c r="B236" s="56"/>
      <c r="C236" s="56"/>
      <c r="H236" s="56"/>
      <c r="I236" s="66"/>
    </row>
    <row r="237" spans="2:9" s="8" customFormat="1" x14ac:dyDescent="0.2">
      <c r="B237" s="56"/>
      <c r="C237" s="56"/>
      <c r="H237" s="56"/>
      <c r="I237" s="66"/>
    </row>
    <row r="238" spans="2:9" s="8" customFormat="1" x14ac:dyDescent="0.2">
      <c r="B238" s="56"/>
      <c r="C238" s="56"/>
      <c r="H238" s="56"/>
      <c r="I238" s="66"/>
    </row>
    <row r="239" spans="2:9" s="8" customFormat="1" x14ac:dyDescent="0.2">
      <c r="B239" s="56"/>
      <c r="C239" s="56"/>
      <c r="H239" s="56"/>
      <c r="I239" s="66"/>
    </row>
    <row r="240" spans="2:9" s="8" customFormat="1" x14ac:dyDescent="0.2">
      <c r="B240" s="56"/>
      <c r="C240" s="56"/>
      <c r="H240" s="56"/>
      <c r="I240" s="66"/>
    </row>
    <row r="241" spans="2:9" s="8" customFormat="1" x14ac:dyDescent="0.2">
      <c r="B241" s="56"/>
      <c r="C241" s="56"/>
      <c r="H241" s="56"/>
      <c r="I241" s="66"/>
    </row>
    <row r="242" spans="2:9" s="8" customFormat="1" x14ac:dyDescent="0.2">
      <c r="B242" s="56"/>
      <c r="C242" s="56"/>
      <c r="H242" s="56"/>
      <c r="I242" s="66"/>
    </row>
    <row r="243" spans="2:9" s="8" customFormat="1" x14ac:dyDescent="0.2">
      <c r="B243" s="56"/>
      <c r="C243" s="56"/>
      <c r="H243" s="56"/>
      <c r="I243" s="66"/>
    </row>
    <row r="244" spans="2:9" s="8" customFormat="1" x14ac:dyDescent="0.2">
      <c r="B244" s="56"/>
      <c r="C244" s="56"/>
      <c r="H244" s="56"/>
      <c r="I244" s="66"/>
    </row>
    <row r="245" spans="2:9" s="8" customFormat="1" x14ac:dyDescent="0.2">
      <c r="B245" s="56"/>
      <c r="C245" s="56"/>
      <c r="H245" s="56"/>
      <c r="I245" s="66"/>
    </row>
    <row r="246" spans="2:9" s="8" customFormat="1" x14ac:dyDescent="0.2">
      <c r="B246" s="56"/>
      <c r="C246" s="56"/>
      <c r="H246" s="56"/>
      <c r="I246" s="66"/>
    </row>
    <row r="247" spans="2:9" s="8" customFormat="1" x14ac:dyDescent="0.2">
      <c r="B247" s="56"/>
      <c r="C247" s="56"/>
      <c r="H247" s="56"/>
      <c r="I247" s="66"/>
    </row>
    <row r="248" spans="2:9" s="8" customFormat="1" x14ac:dyDescent="0.2">
      <c r="B248" s="56"/>
      <c r="C248" s="56"/>
      <c r="H248" s="56"/>
      <c r="I248" s="66"/>
    </row>
    <row r="249" spans="2:9" s="8" customFormat="1" x14ac:dyDescent="0.2">
      <c r="B249" s="56"/>
      <c r="C249" s="56"/>
      <c r="H249" s="56"/>
      <c r="I249" s="66"/>
    </row>
    <row r="250" spans="2:9" s="8" customFormat="1" x14ac:dyDescent="0.2">
      <c r="B250" s="56"/>
      <c r="C250" s="56"/>
      <c r="H250" s="56"/>
      <c r="I250" s="66"/>
    </row>
    <row r="251" spans="2:9" s="8" customFormat="1" x14ac:dyDescent="0.2">
      <c r="B251" s="56"/>
      <c r="C251" s="56"/>
      <c r="H251" s="56"/>
      <c r="I251" s="66"/>
    </row>
    <row r="252" spans="2:9" s="8" customFormat="1" x14ac:dyDescent="0.2">
      <c r="B252" s="56"/>
      <c r="C252" s="56"/>
      <c r="H252" s="56"/>
      <c r="I252" s="66"/>
    </row>
    <row r="253" spans="2:9" s="8" customFormat="1" x14ac:dyDescent="0.2">
      <c r="B253" s="56"/>
      <c r="C253" s="56"/>
      <c r="H253" s="56"/>
      <c r="I253" s="66"/>
    </row>
    <row r="254" spans="2:9" s="8" customFormat="1" x14ac:dyDescent="0.2">
      <c r="B254" s="56"/>
      <c r="C254" s="56"/>
      <c r="H254" s="56"/>
      <c r="I254" s="66"/>
    </row>
    <row r="255" spans="2:9" s="8" customFormat="1" x14ac:dyDescent="0.2">
      <c r="B255" s="56"/>
      <c r="C255" s="56"/>
      <c r="H255" s="56"/>
      <c r="I255" s="66"/>
    </row>
    <row r="256" spans="2:9" s="8" customFormat="1" x14ac:dyDescent="0.2">
      <c r="B256" s="56"/>
      <c r="C256" s="56"/>
      <c r="H256" s="56"/>
      <c r="I256" s="66"/>
    </row>
    <row r="257" spans="2:9" s="8" customFormat="1" x14ac:dyDescent="0.2">
      <c r="B257" s="56"/>
      <c r="C257" s="56"/>
      <c r="H257" s="56"/>
      <c r="I257" s="66"/>
    </row>
    <row r="258" spans="2:9" s="8" customFormat="1" x14ac:dyDescent="0.2">
      <c r="B258" s="56"/>
      <c r="C258" s="56"/>
      <c r="H258" s="56"/>
      <c r="I258" s="66"/>
    </row>
    <row r="259" spans="2:9" s="8" customFormat="1" x14ac:dyDescent="0.2">
      <c r="B259" s="56"/>
      <c r="C259" s="56"/>
      <c r="H259" s="56"/>
      <c r="I259" s="66"/>
    </row>
    <row r="260" spans="2:9" s="8" customFormat="1" x14ac:dyDescent="0.2">
      <c r="B260" s="56"/>
      <c r="C260" s="56"/>
      <c r="H260" s="56"/>
      <c r="I260" s="66"/>
    </row>
    <row r="261" spans="2:9" s="8" customFormat="1" x14ac:dyDescent="0.2">
      <c r="B261" s="56"/>
      <c r="C261" s="56"/>
      <c r="H261" s="56"/>
      <c r="I261" s="66"/>
    </row>
    <row r="262" spans="2:9" s="8" customFormat="1" x14ac:dyDescent="0.2">
      <c r="B262" s="56"/>
      <c r="C262" s="56"/>
      <c r="H262" s="56"/>
      <c r="I262" s="66"/>
    </row>
    <row r="263" spans="2:9" s="8" customFormat="1" x14ac:dyDescent="0.2">
      <c r="B263" s="56"/>
      <c r="C263" s="56"/>
      <c r="H263" s="56"/>
      <c r="I263" s="66"/>
    </row>
    <row r="264" spans="2:9" s="8" customFormat="1" x14ac:dyDescent="0.2">
      <c r="B264" s="56"/>
      <c r="C264" s="56"/>
      <c r="H264" s="56"/>
      <c r="I264" s="66"/>
    </row>
    <row r="265" spans="2:9" s="8" customFormat="1" x14ac:dyDescent="0.2">
      <c r="B265" s="56"/>
      <c r="C265" s="56"/>
      <c r="H265" s="56"/>
      <c r="I265" s="66"/>
    </row>
    <row r="266" spans="2:9" s="8" customFormat="1" x14ac:dyDescent="0.2">
      <c r="B266" s="56"/>
      <c r="C266" s="56"/>
      <c r="H266" s="56"/>
      <c r="I266" s="66"/>
    </row>
    <row r="267" spans="2:9" s="8" customFormat="1" x14ac:dyDescent="0.2">
      <c r="B267" s="56"/>
      <c r="C267" s="56"/>
      <c r="H267" s="56"/>
      <c r="I267" s="66"/>
    </row>
    <row r="268" spans="2:9" s="8" customFormat="1" x14ac:dyDescent="0.2">
      <c r="B268" s="56"/>
      <c r="C268" s="56"/>
      <c r="H268" s="56"/>
      <c r="I268" s="66"/>
    </row>
    <row r="269" spans="2:9" s="8" customFormat="1" x14ac:dyDescent="0.2">
      <c r="B269" s="56"/>
      <c r="C269" s="56"/>
      <c r="H269" s="56"/>
      <c r="I269" s="66"/>
    </row>
    <row r="270" spans="2:9" s="8" customFormat="1" x14ac:dyDescent="0.2">
      <c r="B270" s="56"/>
      <c r="C270" s="56"/>
      <c r="H270" s="56"/>
      <c r="I270" s="66"/>
    </row>
    <row r="271" spans="2:9" s="8" customFormat="1" x14ac:dyDescent="0.2">
      <c r="B271" s="56"/>
      <c r="C271" s="56"/>
      <c r="H271" s="56"/>
      <c r="I271" s="66"/>
    </row>
    <row r="272" spans="2:9" s="8" customFormat="1" x14ac:dyDescent="0.2">
      <c r="B272" s="56"/>
      <c r="C272" s="56"/>
      <c r="H272" s="56"/>
      <c r="I272" s="66"/>
    </row>
    <row r="273" spans="2:9" s="8" customFormat="1" x14ac:dyDescent="0.2">
      <c r="B273" s="56"/>
      <c r="C273" s="56"/>
      <c r="H273" s="56"/>
      <c r="I273" s="66"/>
    </row>
    <row r="274" spans="2:9" s="8" customFormat="1" x14ac:dyDescent="0.2">
      <c r="B274" s="56"/>
      <c r="C274" s="56"/>
      <c r="H274" s="56"/>
      <c r="I274" s="66"/>
    </row>
    <row r="275" spans="2:9" s="8" customFormat="1" x14ac:dyDescent="0.2">
      <c r="B275" s="56"/>
      <c r="C275" s="56"/>
      <c r="H275" s="56"/>
      <c r="I275" s="66"/>
    </row>
    <row r="276" spans="2:9" s="8" customFormat="1" x14ac:dyDescent="0.2">
      <c r="B276" s="56"/>
      <c r="C276" s="56"/>
      <c r="H276" s="56"/>
      <c r="I276" s="66"/>
    </row>
    <row r="277" spans="2:9" s="8" customFormat="1" x14ac:dyDescent="0.2">
      <c r="B277" s="56"/>
      <c r="C277" s="56"/>
      <c r="H277" s="56"/>
      <c r="I277" s="66"/>
    </row>
    <row r="278" spans="2:9" s="8" customFormat="1" x14ac:dyDescent="0.2">
      <c r="B278" s="56"/>
      <c r="C278" s="56"/>
      <c r="H278" s="56"/>
      <c r="I278" s="66"/>
    </row>
    <row r="279" spans="2:9" s="8" customFormat="1" x14ac:dyDescent="0.2">
      <c r="B279" s="56"/>
      <c r="C279" s="56"/>
      <c r="H279" s="56"/>
      <c r="I279" s="66"/>
    </row>
    <row r="280" spans="2:9" s="8" customFormat="1" x14ac:dyDescent="0.2">
      <c r="B280" s="56"/>
      <c r="C280" s="56"/>
      <c r="H280" s="56"/>
      <c r="I280" s="66"/>
    </row>
    <row r="281" spans="2:9" s="8" customFormat="1" x14ac:dyDescent="0.2">
      <c r="B281" s="56"/>
      <c r="C281" s="56"/>
      <c r="H281" s="56"/>
      <c r="I281" s="66"/>
    </row>
    <row r="282" spans="2:9" s="8" customFormat="1" x14ac:dyDescent="0.2">
      <c r="B282" s="56"/>
      <c r="C282" s="56"/>
      <c r="H282" s="56"/>
      <c r="I282" s="66"/>
    </row>
    <row r="283" spans="2:9" s="8" customFormat="1" x14ac:dyDescent="0.2">
      <c r="B283" s="56"/>
      <c r="C283" s="56"/>
      <c r="H283" s="56"/>
      <c r="I283" s="66"/>
    </row>
    <row r="284" spans="2:9" s="8" customFormat="1" x14ac:dyDescent="0.2">
      <c r="B284" s="56"/>
      <c r="C284" s="56"/>
      <c r="H284" s="56"/>
      <c r="I284" s="66"/>
    </row>
    <row r="285" spans="2:9" s="8" customFormat="1" x14ac:dyDescent="0.2">
      <c r="B285" s="56"/>
      <c r="C285" s="56"/>
      <c r="H285" s="56"/>
      <c r="I285" s="66"/>
    </row>
    <row r="286" spans="2:9" s="8" customFormat="1" x14ac:dyDescent="0.2">
      <c r="B286" s="56"/>
      <c r="C286" s="56"/>
      <c r="H286" s="56"/>
      <c r="I286" s="66"/>
    </row>
    <row r="287" spans="2:9" s="8" customFormat="1" x14ac:dyDescent="0.2">
      <c r="B287" s="56"/>
      <c r="C287" s="56"/>
      <c r="H287" s="56"/>
      <c r="I287" s="66"/>
    </row>
    <row r="288" spans="2:9" s="8" customFormat="1" x14ac:dyDescent="0.2">
      <c r="B288" s="56"/>
      <c r="C288" s="56"/>
      <c r="H288" s="56"/>
      <c r="I288" s="66"/>
    </row>
    <row r="289" spans="2:9" s="8" customFormat="1" x14ac:dyDescent="0.2">
      <c r="B289" s="56"/>
      <c r="C289" s="56"/>
      <c r="H289" s="56"/>
      <c r="I289" s="66"/>
    </row>
    <row r="290" spans="2:9" s="8" customFormat="1" x14ac:dyDescent="0.2">
      <c r="B290" s="56"/>
      <c r="C290" s="56"/>
      <c r="H290" s="56"/>
      <c r="I290" s="66"/>
    </row>
    <row r="291" spans="2:9" s="8" customFormat="1" x14ac:dyDescent="0.2">
      <c r="B291" s="56"/>
      <c r="C291" s="56"/>
      <c r="H291" s="56"/>
      <c r="I291" s="66"/>
    </row>
    <row r="292" spans="2:9" s="8" customFormat="1" x14ac:dyDescent="0.2">
      <c r="B292" s="56"/>
      <c r="C292" s="56"/>
      <c r="H292" s="56"/>
      <c r="I292" s="66"/>
    </row>
    <row r="293" spans="2:9" s="8" customFormat="1" x14ac:dyDescent="0.2">
      <c r="B293" s="56"/>
      <c r="C293" s="56"/>
      <c r="H293" s="56"/>
      <c r="I293" s="66"/>
    </row>
    <row r="294" spans="2:9" s="8" customFormat="1" x14ac:dyDescent="0.2">
      <c r="B294" s="56"/>
      <c r="C294" s="56"/>
      <c r="H294" s="56"/>
      <c r="I294" s="66"/>
    </row>
    <row r="295" spans="2:9" s="8" customFormat="1" x14ac:dyDescent="0.2">
      <c r="B295" s="56"/>
      <c r="C295" s="56"/>
      <c r="H295" s="56"/>
      <c r="I295" s="66"/>
    </row>
    <row r="296" spans="2:9" s="8" customFormat="1" x14ac:dyDescent="0.2">
      <c r="B296" s="56"/>
      <c r="C296" s="56"/>
      <c r="H296" s="56"/>
      <c r="I296" s="66"/>
    </row>
    <row r="297" spans="2:9" s="8" customFormat="1" x14ac:dyDescent="0.2">
      <c r="B297" s="56"/>
      <c r="C297" s="56"/>
      <c r="H297" s="56"/>
      <c r="I297" s="66"/>
    </row>
    <row r="298" spans="2:9" s="8" customFormat="1" x14ac:dyDescent="0.2">
      <c r="B298" s="56"/>
      <c r="C298" s="56"/>
      <c r="H298" s="56"/>
      <c r="I298" s="66"/>
    </row>
    <row r="299" spans="2:9" s="8" customFormat="1" x14ac:dyDescent="0.2">
      <c r="B299" s="56"/>
      <c r="C299" s="56"/>
      <c r="H299" s="56"/>
      <c r="I299" s="66"/>
    </row>
    <row r="300" spans="2:9" s="8" customFormat="1" x14ac:dyDescent="0.2">
      <c r="B300" s="56"/>
      <c r="C300" s="56"/>
      <c r="H300" s="56"/>
      <c r="I300" s="66"/>
    </row>
    <row r="301" spans="2:9" s="8" customFormat="1" x14ac:dyDescent="0.2">
      <c r="B301" s="56"/>
      <c r="C301" s="56"/>
      <c r="H301" s="56"/>
      <c r="I301" s="66"/>
    </row>
    <row r="302" spans="2:9" s="8" customFormat="1" x14ac:dyDescent="0.2">
      <c r="B302" s="56"/>
      <c r="C302" s="56"/>
      <c r="H302" s="56"/>
      <c r="I302" s="66"/>
    </row>
    <row r="303" spans="2:9" s="8" customFormat="1" x14ac:dyDescent="0.2">
      <c r="B303" s="56"/>
      <c r="C303" s="56"/>
      <c r="H303" s="56"/>
      <c r="I303" s="66"/>
    </row>
    <row r="304" spans="2:9" s="8" customFormat="1" x14ac:dyDescent="0.2">
      <c r="B304" s="56"/>
      <c r="C304" s="56"/>
      <c r="H304" s="56"/>
      <c r="I304" s="66"/>
    </row>
    <row r="305" spans="2:9" s="8" customFormat="1" x14ac:dyDescent="0.2">
      <c r="B305" s="56"/>
      <c r="C305" s="56"/>
      <c r="H305" s="56"/>
      <c r="I305" s="66"/>
    </row>
    <row r="306" spans="2:9" s="8" customFormat="1" x14ac:dyDescent="0.2">
      <c r="B306" s="56"/>
      <c r="C306" s="56"/>
      <c r="H306" s="56"/>
      <c r="I306" s="66"/>
    </row>
    <row r="307" spans="2:9" s="8" customFormat="1" x14ac:dyDescent="0.2">
      <c r="B307" s="56"/>
      <c r="C307" s="56"/>
      <c r="H307" s="56"/>
      <c r="I307" s="66"/>
    </row>
    <row r="308" spans="2:9" s="8" customFormat="1" x14ac:dyDescent="0.2">
      <c r="B308" s="56"/>
      <c r="C308" s="56"/>
      <c r="H308" s="56"/>
      <c r="I308" s="66"/>
    </row>
    <row r="309" spans="2:9" s="8" customFormat="1" x14ac:dyDescent="0.2">
      <c r="B309" s="56"/>
      <c r="C309" s="56"/>
      <c r="H309" s="56"/>
      <c r="I309" s="66"/>
    </row>
    <row r="310" spans="2:9" s="8" customFormat="1" x14ac:dyDescent="0.2">
      <c r="B310" s="56"/>
      <c r="C310" s="56"/>
      <c r="H310" s="56"/>
      <c r="I310" s="66"/>
    </row>
    <row r="311" spans="2:9" s="8" customFormat="1" x14ac:dyDescent="0.2">
      <c r="B311" s="56"/>
      <c r="C311" s="56"/>
      <c r="H311" s="56"/>
      <c r="I311" s="66"/>
    </row>
    <row r="312" spans="2:9" s="8" customFormat="1" x14ac:dyDescent="0.2">
      <c r="B312" s="56"/>
      <c r="C312" s="56"/>
      <c r="H312" s="56"/>
      <c r="I312" s="66"/>
    </row>
    <row r="313" spans="2:9" s="8" customFormat="1" x14ac:dyDescent="0.2">
      <c r="B313" s="56"/>
      <c r="C313" s="56"/>
      <c r="H313" s="56"/>
      <c r="I313" s="66"/>
    </row>
    <row r="314" spans="2:9" s="8" customFormat="1" x14ac:dyDescent="0.2">
      <c r="B314" s="56"/>
      <c r="C314" s="56"/>
      <c r="H314" s="56"/>
      <c r="I314" s="66"/>
    </row>
    <row r="315" spans="2:9" s="8" customFormat="1" x14ac:dyDescent="0.2">
      <c r="B315" s="56"/>
      <c r="C315" s="56"/>
      <c r="H315" s="56"/>
      <c r="I315" s="66"/>
    </row>
    <row r="316" spans="2:9" s="8" customFormat="1" x14ac:dyDescent="0.2">
      <c r="B316" s="56"/>
      <c r="C316" s="56"/>
      <c r="H316" s="56"/>
      <c r="I316" s="66"/>
    </row>
    <row r="317" spans="2:9" s="8" customFormat="1" x14ac:dyDescent="0.2">
      <c r="B317" s="56"/>
      <c r="C317" s="56"/>
      <c r="H317" s="56"/>
      <c r="I317" s="66"/>
    </row>
  </sheetData>
  <mergeCells count="5">
    <mergeCell ref="B3:C3"/>
    <mergeCell ref="D3:E3"/>
    <mergeCell ref="F3:G3"/>
    <mergeCell ref="L3:N3"/>
    <mergeCell ref="D23:E23"/>
  </mergeCells>
  <pageMargins left="0.11811023622047245" right="0.11811023622047245" top="0.55118110236220474" bottom="0" header="0" footer="0"/>
  <pageSetup scale="62" orientation="landscape" r:id="rId1"/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pane ySplit="5" topLeftCell="A6" activePane="bottomLeft" state="frozen"/>
      <selection pane="bottomLeft" activeCell="D22" sqref="D22"/>
    </sheetView>
  </sheetViews>
  <sheetFormatPr baseColWidth="10" defaultColWidth="10.83203125" defaultRowHeight="14" x14ac:dyDescent="0.15"/>
  <cols>
    <col min="1" max="1" width="59.6640625" style="74" customWidth="1"/>
    <col min="2" max="3" width="7.83203125" style="74" customWidth="1"/>
    <col min="4" max="5" width="9" style="74" customWidth="1"/>
    <col min="6" max="7" width="9.1640625" style="74" customWidth="1"/>
    <col min="8" max="8" width="6.6640625" style="74" bestFit="1" customWidth="1"/>
    <col min="9" max="9" width="42.6640625" style="77" bestFit="1" customWidth="1"/>
    <col min="10" max="16384" width="10.83203125" style="74"/>
  </cols>
  <sheetData>
    <row r="1" spans="1:9" x14ac:dyDescent="0.15">
      <c r="A1" s="89" t="str">
        <f>+'Main List'!A1</f>
        <v>FIELD SPANIEL SOCIETY HEALTH SURVEY 2017</v>
      </c>
    </row>
    <row r="2" spans="1:9" x14ac:dyDescent="0.15">
      <c r="G2" s="168"/>
    </row>
    <row r="3" spans="1:9" x14ac:dyDescent="0.15">
      <c r="A3" s="169"/>
      <c r="B3" s="359" t="str">
        <f>+'Main List'!B3:C3</f>
        <v>SEX</v>
      </c>
      <c r="C3" s="366"/>
      <c r="D3" s="359" t="str">
        <f>+'Main List'!D3:E3</f>
        <v>QUESTION</v>
      </c>
      <c r="E3" s="366"/>
      <c r="F3" s="359" t="str">
        <f>+'Main List'!F3:G3</f>
        <v>NEUTERED/SPAYED</v>
      </c>
      <c r="G3" s="360"/>
      <c r="H3" s="178" t="str">
        <f>+'Main List'!I3</f>
        <v>AGE</v>
      </c>
    </row>
    <row r="4" spans="1:9" x14ac:dyDescent="0.15">
      <c r="A4" s="171" t="str">
        <f>+'Main List'!A5</f>
        <v>5.   Has this Field Spaniel had problems with any of the following?</v>
      </c>
      <c r="B4" s="116" t="str">
        <f>+'Main List'!B4</f>
        <v>MALE</v>
      </c>
      <c r="C4" s="157" t="str">
        <f>+'Main List'!C4</f>
        <v>FEMALE</v>
      </c>
      <c r="D4" s="116" t="str">
        <f>+'Main List'!D4</f>
        <v>YES</v>
      </c>
      <c r="E4" s="157" t="str">
        <f>+'Main List'!E4</f>
        <v>NO</v>
      </c>
      <c r="F4" s="116" t="str">
        <f>+'Main List'!F4</f>
        <v>YES</v>
      </c>
      <c r="G4" s="157" t="str">
        <f>+'Main List'!G4</f>
        <v>NO</v>
      </c>
      <c r="H4" s="158"/>
    </row>
    <row r="5" spans="1:9" x14ac:dyDescent="0.15">
      <c r="A5" s="124" t="str">
        <f>+'Main List'!A20</f>
        <v>n.   Any damage to a Field Spaniel with un-docked (full) tail</v>
      </c>
      <c r="B5" s="122"/>
      <c r="C5" s="160"/>
      <c r="D5" s="122"/>
      <c r="E5" s="160"/>
      <c r="F5" s="122"/>
      <c r="G5" s="160"/>
      <c r="H5" s="162"/>
    </row>
    <row r="6" spans="1:9" x14ac:dyDescent="0.15">
      <c r="A6" s="272" t="s">
        <v>55</v>
      </c>
      <c r="B6" s="273"/>
      <c r="C6" s="273">
        <v>1</v>
      </c>
      <c r="D6" s="273">
        <v>1</v>
      </c>
      <c r="E6" s="273"/>
      <c r="F6" s="273"/>
      <c r="G6" s="273">
        <v>1</v>
      </c>
      <c r="H6" s="274">
        <v>2.5</v>
      </c>
      <c r="I6" s="77" t="s">
        <v>42</v>
      </c>
    </row>
    <row r="7" spans="1:9" x14ac:dyDescent="0.15">
      <c r="A7" s="272" t="s">
        <v>62</v>
      </c>
      <c r="B7" s="273">
        <v>1</v>
      </c>
      <c r="C7" s="273"/>
      <c r="D7" s="273">
        <v>1</v>
      </c>
      <c r="E7" s="273"/>
      <c r="F7" s="273"/>
      <c r="G7" s="273">
        <v>1</v>
      </c>
      <c r="H7" s="274">
        <v>8</v>
      </c>
      <c r="I7" s="77" t="s">
        <v>189</v>
      </c>
    </row>
    <row r="8" spans="1:9" x14ac:dyDescent="0.15">
      <c r="A8" s="272" t="s">
        <v>66</v>
      </c>
      <c r="B8" s="273"/>
      <c r="C8" s="273">
        <v>1</v>
      </c>
      <c r="D8" s="273"/>
      <c r="E8" s="273">
        <v>1</v>
      </c>
      <c r="F8" s="273"/>
      <c r="G8" s="273">
        <v>1</v>
      </c>
      <c r="H8" s="274">
        <v>1.5277777777777779</v>
      </c>
    </row>
    <row r="9" spans="1:9" x14ac:dyDescent="0.15">
      <c r="A9" s="272" t="s">
        <v>71</v>
      </c>
      <c r="B9" s="273">
        <v>1</v>
      </c>
      <c r="C9" s="273"/>
      <c r="D9" s="273"/>
      <c r="E9" s="273">
        <v>1</v>
      </c>
      <c r="F9" s="273"/>
      <c r="G9" s="273">
        <v>1</v>
      </c>
      <c r="H9" s="274">
        <v>7</v>
      </c>
    </row>
    <row r="10" spans="1:9" x14ac:dyDescent="0.15">
      <c r="A10" s="272" t="s">
        <v>74</v>
      </c>
      <c r="B10" s="273"/>
      <c r="C10" s="273">
        <v>1</v>
      </c>
      <c r="D10" s="273"/>
      <c r="E10" s="273">
        <v>1</v>
      </c>
      <c r="F10" s="273">
        <v>1</v>
      </c>
      <c r="G10" s="273"/>
      <c r="H10" s="274">
        <v>6</v>
      </c>
    </row>
    <row r="11" spans="1:9" x14ac:dyDescent="0.15">
      <c r="A11" s="272" t="s">
        <v>75</v>
      </c>
      <c r="B11" s="273"/>
      <c r="C11" s="273">
        <v>1</v>
      </c>
      <c r="D11" s="273"/>
      <c r="E11" s="273">
        <v>1</v>
      </c>
      <c r="F11" s="273"/>
      <c r="G11" s="273">
        <v>1</v>
      </c>
      <c r="H11" s="274">
        <v>4.5</v>
      </c>
    </row>
    <row r="12" spans="1:9" x14ac:dyDescent="0.15">
      <c r="A12" s="272" t="s">
        <v>78</v>
      </c>
      <c r="B12" s="273"/>
      <c r="C12" s="273">
        <v>1</v>
      </c>
      <c r="D12" s="273" t="s">
        <v>21</v>
      </c>
      <c r="E12" s="273">
        <v>1</v>
      </c>
      <c r="F12" s="273">
        <v>1</v>
      </c>
      <c r="G12" s="273"/>
      <c r="H12" s="274">
        <v>13.75</v>
      </c>
      <c r="I12" s="77" t="s">
        <v>79</v>
      </c>
    </row>
    <row r="13" spans="1:9" x14ac:dyDescent="0.15">
      <c r="A13" s="272" t="s">
        <v>77</v>
      </c>
      <c r="B13" s="273">
        <v>1</v>
      </c>
      <c r="C13" s="273"/>
      <c r="D13" s="273"/>
      <c r="E13" s="273">
        <v>1</v>
      </c>
      <c r="F13" s="273"/>
      <c r="G13" s="273">
        <v>1</v>
      </c>
      <c r="H13" s="274">
        <v>5</v>
      </c>
    </row>
    <row r="14" spans="1:9" x14ac:dyDescent="0.15">
      <c r="A14" s="272" t="s">
        <v>83</v>
      </c>
      <c r="B14" s="273">
        <v>1</v>
      </c>
      <c r="C14" s="273"/>
      <c r="D14" s="273"/>
      <c r="E14" s="273">
        <v>1</v>
      </c>
      <c r="F14" s="273"/>
      <c r="G14" s="273">
        <v>1</v>
      </c>
      <c r="H14" s="274">
        <v>1</v>
      </c>
    </row>
    <row r="15" spans="1:9" x14ac:dyDescent="0.15">
      <c r="A15" s="272" t="s">
        <v>86</v>
      </c>
      <c r="B15" s="273">
        <v>1</v>
      </c>
      <c r="C15" s="273" t="s">
        <v>21</v>
      </c>
      <c r="D15" s="273"/>
      <c r="E15" s="273">
        <v>1</v>
      </c>
      <c r="F15" s="273">
        <v>1</v>
      </c>
      <c r="G15" s="273"/>
      <c r="H15" s="274">
        <v>2</v>
      </c>
    </row>
    <row r="16" spans="1:9" x14ac:dyDescent="0.15">
      <c r="A16" s="272" t="s">
        <v>88</v>
      </c>
      <c r="B16" s="273">
        <v>1</v>
      </c>
      <c r="C16" s="273"/>
      <c r="D16" s="273"/>
      <c r="E16" s="273">
        <v>1</v>
      </c>
      <c r="F16" s="273">
        <v>1</v>
      </c>
      <c r="G16" s="273"/>
      <c r="H16" s="274">
        <v>2</v>
      </c>
    </row>
    <row r="17" spans="1:9" x14ac:dyDescent="0.15">
      <c r="A17" s="272" t="s">
        <v>89</v>
      </c>
      <c r="B17" s="273"/>
      <c r="C17" s="273">
        <v>1</v>
      </c>
      <c r="D17" s="273">
        <v>1</v>
      </c>
      <c r="E17" s="273" t="s">
        <v>21</v>
      </c>
      <c r="F17" s="273"/>
      <c r="G17" s="273">
        <v>1</v>
      </c>
      <c r="H17" s="274">
        <v>2</v>
      </c>
      <c r="I17" s="77" t="s">
        <v>128</v>
      </c>
    </row>
    <row r="18" spans="1:9" x14ac:dyDescent="0.15">
      <c r="A18" s="272" t="s">
        <v>90</v>
      </c>
      <c r="B18" s="273"/>
      <c r="C18" s="273">
        <v>1</v>
      </c>
      <c r="D18" s="273"/>
      <c r="E18" s="273">
        <v>1</v>
      </c>
      <c r="F18" s="273"/>
      <c r="G18" s="273">
        <v>1</v>
      </c>
      <c r="H18" s="274">
        <v>1</v>
      </c>
    </row>
    <row r="19" spans="1:9" x14ac:dyDescent="0.15">
      <c r="A19" s="272" t="s">
        <v>91</v>
      </c>
      <c r="B19" s="273">
        <v>1</v>
      </c>
      <c r="C19" s="273"/>
      <c r="D19" s="273">
        <v>1</v>
      </c>
      <c r="E19" s="273"/>
      <c r="F19" s="273"/>
      <c r="G19" s="273">
        <v>1</v>
      </c>
      <c r="H19" s="274">
        <v>2.3330000000000002</v>
      </c>
    </row>
    <row r="20" spans="1:9" x14ac:dyDescent="0.15">
      <c r="A20" s="272" t="s">
        <v>95</v>
      </c>
      <c r="B20" s="273">
        <v>1</v>
      </c>
      <c r="C20" s="273"/>
      <c r="D20" s="273">
        <v>1</v>
      </c>
      <c r="E20" s="273"/>
      <c r="F20" s="273"/>
      <c r="G20" s="273">
        <v>1</v>
      </c>
      <c r="H20" s="274">
        <v>7</v>
      </c>
      <c r="I20" s="77" t="s">
        <v>42</v>
      </c>
    </row>
    <row r="21" spans="1:9" x14ac:dyDescent="0.15">
      <c r="A21" s="272" t="s">
        <v>96</v>
      </c>
      <c r="B21" s="273">
        <v>1</v>
      </c>
      <c r="C21" s="273"/>
      <c r="D21" s="273"/>
      <c r="E21" s="273">
        <v>1</v>
      </c>
      <c r="F21" s="273"/>
      <c r="G21" s="273">
        <v>1</v>
      </c>
      <c r="H21" s="274">
        <v>10.166</v>
      </c>
    </row>
    <row r="22" spans="1:9" x14ac:dyDescent="0.15">
      <c r="A22" s="272" t="s">
        <v>99</v>
      </c>
      <c r="B22" s="273">
        <v>1</v>
      </c>
      <c r="C22" s="273"/>
      <c r="D22" s="273"/>
      <c r="E22" s="273">
        <v>1</v>
      </c>
      <c r="F22" s="273">
        <v>1</v>
      </c>
      <c r="G22" s="273"/>
      <c r="H22" s="274">
        <v>9.75</v>
      </c>
    </row>
    <row r="23" spans="1:9" x14ac:dyDescent="0.15">
      <c r="A23" s="272" t="s">
        <v>103</v>
      </c>
      <c r="B23" s="273">
        <v>1</v>
      </c>
      <c r="C23" s="273"/>
      <c r="D23" s="273">
        <v>1</v>
      </c>
      <c r="E23" s="273"/>
      <c r="F23" s="273"/>
      <c r="G23" s="273">
        <v>1</v>
      </c>
      <c r="H23" s="274">
        <v>6</v>
      </c>
      <c r="I23" s="77" t="s">
        <v>105</v>
      </c>
    </row>
    <row r="24" spans="1:9" x14ac:dyDescent="0.15">
      <c r="A24" s="272" t="s">
        <v>106</v>
      </c>
      <c r="B24" s="273"/>
      <c r="C24" s="273">
        <v>1</v>
      </c>
      <c r="D24" s="273"/>
      <c r="E24" s="273">
        <v>1</v>
      </c>
      <c r="F24" s="273">
        <v>1</v>
      </c>
      <c r="G24" s="273"/>
      <c r="H24" s="274">
        <v>6.5</v>
      </c>
    </row>
    <row r="25" spans="1:9" x14ac:dyDescent="0.15">
      <c r="A25" s="272" t="s">
        <v>107</v>
      </c>
      <c r="B25" s="273"/>
      <c r="C25" s="273">
        <v>1</v>
      </c>
      <c r="D25" s="273"/>
      <c r="E25" s="273">
        <v>1</v>
      </c>
      <c r="F25" s="273">
        <v>1</v>
      </c>
      <c r="G25" s="273"/>
      <c r="H25" s="274">
        <v>11</v>
      </c>
    </row>
    <row r="26" spans="1:9" x14ac:dyDescent="0.15">
      <c r="A26" s="272" t="s">
        <v>112</v>
      </c>
      <c r="B26" s="273">
        <v>1</v>
      </c>
      <c r="C26" s="273"/>
      <c r="D26" s="273"/>
      <c r="E26" s="273">
        <v>1</v>
      </c>
      <c r="F26" s="273"/>
      <c r="G26" s="273">
        <v>1</v>
      </c>
      <c r="H26" s="274">
        <v>1.1659999999999999</v>
      </c>
    </row>
    <row r="27" spans="1:9" x14ac:dyDescent="0.15">
      <c r="A27" s="272" t="s">
        <v>115</v>
      </c>
      <c r="B27" s="273"/>
      <c r="C27" s="273">
        <v>1</v>
      </c>
      <c r="D27" s="273">
        <v>1</v>
      </c>
      <c r="E27" s="273"/>
      <c r="F27" s="273"/>
      <c r="G27" s="273">
        <v>1</v>
      </c>
      <c r="H27" s="274">
        <v>5</v>
      </c>
      <c r="I27" s="77" t="s">
        <v>116</v>
      </c>
    </row>
    <row r="28" spans="1:9" x14ac:dyDescent="0.15">
      <c r="A28" s="272" t="s">
        <v>117</v>
      </c>
      <c r="B28" s="273">
        <v>1</v>
      </c>
      <c r="C28" s="273"/>
      <c r="D28" s="273"/>
      <c r="E28" s="273">
        <v>1</v>
      </c>
      <c r="F28" s="273"/>
      <c r="G28" s="273">
        <v>1</v>
      </c>
      <c r="H28" s="274">
        <v>1</v>
      </c>
    </row>
    <row r="29" spans="1:9" x14ac:dyDescent="0.15">
      <c r="A29" s="272" t="s">
        <v>119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11</v>
      </c>
    </row>
    <row r="30" spans="1:9" x14ac:dyDescent="0.15">
      <c r="A30" s="272" t="s">
        <v>125</v>
      </c>
      <c r="B30" s="273"/>
      <c r="C30" s="273">
        <v>1</v>
      </c>
      <c r="D30" s="273"/>
      <c r="E30" s="273">
        <v>1</v>
      </c>
      <c r="F30" s="273">
        <v>1</v>
      </c>
      <c r="G30" s="273"/>
      <c r="H30" s="274">
        <v>13</v>
      </c>
    </row>
    <row r="31" spans="1:9" x14ac:dyDescent="0.15">
      <c r="A31" s="272"/>
      <c r="B31" s="273"/>
      <c r="C31" s="273"/>
      <c r="D31" s="273"/>
      <c r="E31" s="273"/>
      <c r="F31" s="273"/>
      <c r="G31" s="273"/>
      <c r="H31" s="274"/>
    </row>
    <row r="32" spans="1:9" x14ac:dyDescent="0.15">
      <c r="A32" s="272"/>
      <c r="B32" s="273"/>
      <c r="C32" s="273"/>
      <c r="D32" s="273"/>
      <c r="E32" s="273"/>
      <c r="F32" s="273"/>
      <c r="G32" s="273"/>
      <c r="H32" s="274"/>
    </row>
    <row r="33" spans="1:8" x14ac:dyDescent="0.15">
      <c r="A33" s="272"/>
      <c r="B33" s="273"/>
      <c r="C33" s="273"/>
      <c r="D33" s="273"/>
      <c r="E33" s="273"/>
      <c r="F33" s="273"/>
      <c r="G33" s="273"/>
      <c r="H33" s="274"/>
    </row>
    <row r="34" spans="1:8" x14ac:dyDescent="0.15">
      <c r="A34" s="272"/>
      <c r="B34" s="273"/>
      <c r="C34" s="273"/>
      <c r="D34" s="273"/>
      <c r="E34" s="273"/>
      <c r="F34" s="273"/>
      <c r="G34" s="273"/>
      <c r="H34" s="274"/>
    </row>
    <row r="35" spans="1:8" x14ac:dyDescent="0.15">
      <c r="A35" s="124"/>
      <c r="B35" s="270">
        <f>COUNT(B5:B34)</f>
        <v>14</v>
      </c>
      <c r="C35" s="270">
        <f>COUNT(C5:C34)</f>
        <v>11</v>
      </c>
      <c r="D35" s="270">
        <f t="shared" ref="D35:G35" si="0">COUNT(D5:D34)</f>
        <v>7</v>
      </c>
      <c r="E35" s="270">
        <f t="shared" si="0"/>
        <v>18</v>
      </c>
      <c r="F35" s="270">
        <f t="shared" si="0"/>
        <v>8</v>
      </c>
      <c r="G35" s="270">
        <f t="shared" si="0"/>
        <v>17</v>
      </c>
      <c r="H35" s="271">
        <f>AVERAGE(H4:H34)</f>
        <v>5.6077111111111106</v>
      </c>
    </row>
    <row r="36" spans="1:8" ht="10.75" customHeight="1" x14ac:dyDescent="0.15"/>
    <row r="37" spans="1:8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  <row r="40" spans="1:8" x14ac:dyDescent="0.15">
      <c r="H40" s="237"/>
    </row>
  </sheetData>
  <mergeCells count="6">
    <mergeCell ref="B3:C3"/>
    <mergeCell ref="D3:E3"/>
    <mergeCell ref="B37:C37"/>
    <mergeCell ref="D37:E37"/>
    <mergeCell ref="F37:G37"/>
    <mergeCell ref="F3:G3"/>
  </mergeCells>
  <pageMargins left="0.31496062992125984" right="0" top="0.35433070866141736" bottom="0" header="0.11811023622047245" footer="0"/>
  <pageSetup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EDEFC"/>
  </sheetPr>
  <dimension ref="A1:H29"/>
  <sheetViews>
    <sheetView workbookViewId="0">
      <pane ySplit="5" topLeftCell="A6" activePane="bottomLeft" state="frozen"/>
      <selection pane="bottomLeft" activeCell="H5" sqref="H5"/>
    </sheetView>
  </sheetViews>
  <sheetFormatPr baseColWidth="10" defaultColWidth="10.83203125" defaultRowHeight="14" x14ac:dyDescent="0.15"/>
  <cols>
    <col min="1" max="1" width="61.33203125" style="74" customWidth="1"/>
    <col min="2" max="4" width="8.33203125" style="74" customWidth="1"/>
    <col min="5" max="5" width="10.6640625" style="74" customWidth="1"/>
    <col min="6" max="7" width="9.6640625" style="74" customWidth="1"/>
    <col min="8" max="8" width="23.83203125" style="77" bestFit="1" customWidth="1"/>
    <col min="9" max="16384" width="10.83203125" style="74"/>
  </cols>
  <sheetData>
    <row r="1" spans="1:8" x14ac:dyDescent="0.15">
      <c r="A1" s="89" t="str">
        <f>+'Main List'!A1</f>
        <v>FIELD SPANIEL SOCIETY HEALTH SURVEY 2017</v>
      </c>
      <c r="B1" s="195"/>
      <c r="C1" s="195"/>
      <c r="D1" s="196"/>
    </row>
    <row r="3" spans="1:8" x14ac:dyDescent="0.15">
      <c r="A3" s="197" t="s">
        <v>50</v>
      </c>
      <c r="B3" s="381" t="str">
        <f>BITCH!B3</f>
        <v>FEMALE ONLY QUESTION</v>
      </c>
      <c r="C3" s="381"/>
      <c r="D3" s="381"/>
      <c r="E3" s="309"/>
      <c r="F3" s="381" t="str">
        <f>+BITCH!F3</f>
        <v>Advised of any reason</v>
      </c>
      <c r="G3" s="382"/>
    </row>
    <row r="4" spans="1:8" ht="15.5" customHeight="1" x14ac:dyDescent="0.15">
      <c r="A4" s="198" t="str">
        <f>+'Main List'!A5</f>
        <v>5.   Has this Field Spaniel had problems with any of the following?</v>
      </c>
      <c r="B4" s="306" t="str">
        <f>+BITCH!B4</f>
        <v>YES</v>
      </c>
      <c r="C4" s="306" t="s">
        <v>22</v>
      </c>
      <c r="D4" s="306" t="s">
        <v>84</v>
      </c>
      <c r="E4" s="383" t="str">
        <f>+BITCH!E3</f>
        <v>If YES how many times</v>
      </c>
      <c r="F4" s="306" t="s">
        <v>0</v>
      </c>
      <c r="G4" s="306" t="s">
        <v>2</v>
      </c>
    </row>
    <row r="5" spans="1:8" x14ac:dyDescent="0.15">
      <c r="A5" s="200" t="str">
        <f>+BITCH!A5</f>
        <v>o.   Has your bitch been mated and failed produce</v>
      </c>
      <c r="B5" s="307"/>
      <c r="C5" s="307"/>
      <c r="D5" s="307"/>
      <c r="E5" s="383"/>
      <c r="F5" s="307"/>
      <c r="G5" s="307"/>
    </row>
    <row r="6" spans="1:8" x14ac:dyDescent="0.15">
      <c r="A6" s="200" t="str">
        <f>+BITCH!A6</f>
        <v>o.   If YES how many occasions</v>
      </c>
      <c r="B6" s="307"/>
      <c r="C6" s="307"/>
      <c r="D6" s="307"/>
      <c r="E6" s="199"/>
      <c r="F6" s="307"/>
      <c r="G6" s="307"/>
    </row>
    <row r="7" spans="1:8" x14ac:dyDescent="0.15">
      <c r="A7" s="201" t="str">
        <f>+BITCH!A7</f>
        <v>o.   Have you been advised of any reason for this by Veternary Profession</v>
      </c>
      <c r="B7" s="308"/>
      <c r="C7" s="308"/>
      <c r="D7" s="308"/>
      <c r="E7" s="202"/>
      <c r="F7" s="308"/>
      <c r="G7" s="308"/>
    </row>
    <row r="8" spans="1:8" x14ac:dyDescent="0.15">
      <c r="A8" s="304" t="s">
        <v>55</v>
      </c>
      <c r="B8" s="305"/>
      <c r="C8" s="305">
        <v>1</v>
      </c>
      <c r="D8" s="305"/>
      <c r="E8" s="305">
        <v>0</v>
      </c>
      <c r="F8" s="305"/>
      <c r="G8" s="305"/>
    </row>
    <row r="9" spans="1:8" x14ac:dyDescent="0.15">
      <c r="A9" s="304" t="s">
        <v>65</v>
      </c>
      <c r="B9" s="305"/>
      <c r="C9" s="305" t="s">
        <v>21</v>
      </c>
      <c r="D9" s="305">
        <v>1</v>
      </c>
      <c r="E9" s="305"/>
      <c r="F9" s="305"/>
      <c r="G9" s="305"/>
      <c r="H9" s="77" t="s">
        <v>67</v>
      </c>
    </row>
    <row r="10" spans="1:8" x14ac:dyDescent="0.15">
      <c r="A10" s="304" t="s">
        <v>74</v>
      </c>
      <c r="B10" s="305"/>
      <c r="C10" s="305" t="s">
        <v>21</v>
      </c>
      <c r="D10" s="305">
        <v>1</v>
      </c>
      <c r="E10" s="305"/>
      <c r="F10" s="305"/>
      <c r="G10" s="305"/>
    </row>
    <row r="11" spans="1:8" x14ac:dyDescent="0.15">
      <c r="A11" s="304" t="s">
        <v>75</v>
      </c>
      <c r="B11" s="305"/>
      <c r="C11" s="305" t="s">
        <v>21</v>
      </c>
      <c r="D11" s="305">
        <v>1</v>
      </c>
      <c r="E11" s="305"/>
      <c r="F11" s="305"/>
      <c r="G11" s="305"/>
    </row>
    <row r="12" spans="1:8" x14ac:dyDescent="0.15">
      <c r="A12" s="304" t="s">
        <v>76</v>
      </c>
      <c r="B12" s="305"/>
      <c r="C12" s="305" t="s">
        <v>21</v>
      </c>
      <c r="D12" s="305">
        <v>1</v>
      </c>
      <c r="E12" s="305"/>
      <c r="F12" s="305"/>
      <c r="G12" s="305"/>
    </row>
    <row r="13" spans="1:8" x14ac:dyDescent="0.15">
      <c r="A13" s="304" t="s">
        <v>89</v>
      </c>
      <c r="B13" s="305"/>
      <c r="C13" s="305">
        <v>1</v>
      </c>
      <c r="D13" s="305" t="s">
        <v>21</v>
      </c>
      <c r="E13" s="305"/>
      <c r="F13" s="305"/>
      <c r="G13" s="305"/>
    </row>
    <row r="14" spans="1:8" x14ac:dyDescent="0.15">
      <c r="A14" s="304" t="s">
        <v>90</v>
      </c>
      <c r="B14" s="305"/>
      <c r="C14" s="305" t="s">
        <v>21</v>
      </c>
      <c r="D14" s="305">
        <v>1</v>
      </c>
      <c r="E14" s="305"/>
      <c r="F14" s="305"/>
      <c r="G14" s="305"/>
    </row>
    <row r="15" spans="1:8" x14ac:dyDescent="0.15">
      <c r="A15" s="304" t="s">
        <v>106</v>
      </c>
      <c r="B15" s="305">
        <v>1</v>
      </c>
      <c r="C15" s="305"/>
      <c r="D15" s="305"/>
      <c r="E15" s="305"/>
      <c r="F15" s="305"/>
      <c r="G15" s="305"/>
      <c r="H15" s="77" t="s">
        <v>190</v>
      </c>
    </row>
    <row r="16" spans="1:8" x14ac:dyDescent="0.15">
      <c r="A16" s="304" t="s">
        <v>107</v>
      </c>
      <c r="B16" s="305"/>
      <c r="C16" s="305">
        <v>1</v>
      </c>
      <c r="D16" s="305"/>
      <c r="E16" s="305"/>
      <c r="F16" s="305"/>
      <c r="G16" s="305"/>
    </row>
    <row r="17" spans="1:7" x14ac:dyDescent="0.15">
      <c r="A17" s="304" t="s">
        <v>115</v>
      </c>
      <c r="B17" s="305"/>
      <c r="C17" s="305">
        <v>1</v>
      </c>
      <c r="D17" s="305"/>
      <c r="E17" s="305"/>
      <c r="F17" s="305"/>
      <c r="G17" s="305"/>
    </row>
    <row r="18" spans="1:7" x14ac:dyDescent="0.15">
      <c r="A18" s="304" t="s">
        <v>125</v>
      </c>
      <c r="B18" s="305"/>
      <c r="C18" s="305">
        <v>1</v>
      </c>
      <c r="D18" s="305"/>
      <c r="E18" s="305"/>
      <c r="F18" s="305"/>
      <c r="G18" s="305"/>
    </row>
    <row r="19" spans="1:7" x14ac:dyDescent="0.15">
      <c r="A19" s="304"/>
      <c r="B19" s="305"/>
      <c r="C19" s="305"/>
      <c r="D19" s="305"/>
      <c r="E19" s="305"/>
      <c r="F19" s="305"/>
      <c r="G19" s="305"/>
    </row>
    <row r="20" spans="1:7" x14ac:dyDescent="0.15">
      <c r="A20" s="304"/>
      <c r="B20" s="305"/>
      <c r="C20" s="305"/>
      <c r="D20" s="305"/>
      <c r="E20" s="305"/>
      <c r="F20" s="305"/>
      <c r="G20" s="305"/>
    </row>
    <row r="21" spans="1:7" x14ac:dyDescent="0.15">
      <c r="A21" s="304"/>
      <c r="B21" s="305"/>
      <c r="C21" s="305"/>
      <c r="D21" s="305"/>
      <c r="E21" s="305"/>
      <c r="F21" s="305"/>
      <c r="G21" s="305"/>
    </row>
    <row r="22" spans="1:7" x14ac:dyDescent="0.15">
      <c r="A22" s="304"/>
      <c r="B22" s="305"/>
      <c r="C22" s="305"/>
      <c r="D22" s="305"/>
      <c r="E22" s="305"/>
      <c r="F22" s="305"/>
      <c r="G22" s="305"/>
    </row>
    <row r="23" spans="1:7" x14ac:dyDescent="0.15">
      <c r="A23" s="304"/>
      <c r="B23" s="305"/>
      <c r="C23" s="305"/>
      <c r="D23" s="305"/>
      <c r="E23" s="305"/>
      <c r="F23" s="305"/>
      <c r="G23" s="305"/>
    </row>
    <row r="24" spans="1:7" x14ac:dyDescent="0.15">
      <c r="A24" s="304"/>
      <c r="B24" s="305"/>
      <c r="C24" s="305"/>
      <c r="D24" s="305"/>
      <c r="E24" s="305"/>
      <c r="F24" s="305"/>
      <c r="G24" s="305"/>
    </row>
    <row r="25" spans="1:7" x14ac:dyDescent="0.15">
      <c r="A25" s="304"/>
      <c r="B25" s="305"/>
      <c r="C25" s="305"/>
      <c r="D25" s="305"/>
      <c r="E25" s="305"/>
      <c r="F25" s="305"/>
      <c r="G25" s="305"/>
    </row>
    <row r="26" spans="1:7" x14ac:dyDescent="0.15">
      <c r="A26" s="304"/>
      <c r="B26" s="305"/>
      <c r="C26" s="305"/>
      <c r="D26" s="305"/>
      <c r="E26" s="305"/>
      <c r="F26" s="305"/>
      <c r="G26" s="305"/>
    </row>
    <row r="27" spans="1:7" x14ac:dyDescent="0.15">
      <c r="A27" s="201"/>
      <c r="B27" s="302">
        <f t="shared" ref="B27:D27" si="0">COUNT(B5:B26)</f>
        <v>1</v>
      </c>
      <c r="C27" s="302">
        <f t="shared" si="0"/>
        <v>5</v>
      </c>
      <c r="D27" s="302">
        <f t="shared" si="0"/>
        <v>5</v>
      </c>
      <c r="E27" s="302">
        <f>SUM(E4:E26)</f>
        <v>0</v>
      </c>
      <c r="F27" s="302">
        <f>SUM(F5:F26)</f>
        <v>0</v>
      </c>
      <c r="G27" s="303">
        <f>SUM(G5:G26)</f>
        <v>0</v>
      </c>
    </row>
    <row r="29" spans="1:7" x14ac:dyDescent="0.15">
      <c r="B29" s="369">
        <f>+B27+C27+D27</f>
        <v>11</v>
      </c>
      <c r="C29" s="369"/>
      <c r="D29" s="369"/>
    </row>
  </sheetData>
  <mergeCells count="4">
    <mergeCell ref="B3:D3"/>
    <mergeCell ref="F3:G3"/>
    <mergeCell ref="B29:D29"/>
    <mergeCell ref="E4:E5"/>
  </mergeCells>
  <pageMargins left="0.19685039370078741" right="0" top="0.35433070866141736" bottom="0" header="0.11811023622047245" footer="0"/>
  <pageSetup scale="8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G30"/>
  <sheetViews>
    <sheetView workbookViewId="0">
      <selection activeCell="G22" sqref="G22"/>
    </sheetView>
  </sheetViews>
  <sheetFormatPr baseColWidth="10" defaultColWidth="10.83203125" defaultRowHeight="16" x14ac:dyDescent="0.2"/>
  <cols>
    <col min="1" max="1" width="72" style="69" bestFit="1" customWidth="1"/>
    <col min="2" max="4" width="6.6640625" style="69" customWidth="1"/>
    <col min="5" max="5" width="6" style="69" customWidth="1"/>
    <col min="6" max="6" width="9" style="69" customWidth="1"/>
    <col min="7" max="7" width="28.5" style="69" bestFit="1" customWidth="1"/>
    <col min="8" max="16384" width="10.83203125" style="69"/>
  </cols>
  <sheetData>
    <row r="1" spans="1:7" ht="15.5" x14ac:dyDescent="0.3">
      <c r="A1" s="86" t="str">
        <f>+'Main List'!A1</f>
        <v>FIELD SPANIEL SOCIETY HEALTH SURVEY 2017</v>
      </c>
    </row>
    <row r="2" spans="1:7" ht="15.5" thickBot="1" x14ac:dyDescent="0.3"/>
    <row r="3" spans="1:7" ht="52.75" customHeight="1" thickBot="1" x14ac:dyDescent="0.3">
      <c r="A3" s="268" t="str">
        <f>+MALE!A3</f>
        <v>MALE ONLY</v>
      </c>
      <c r="B3" s="384" t="str">
        <f>+MALE!B3</f>
        <v>MALE ONLY QUESTION</v>
      </c>
      <c r="C3" s="385"/>
      <c r="D3" s="386"/>
      <c r="E3" s="384" t="str">
        <f>+MALE!E3</f>
        <v>IF YES has cause been determined</v>
      </c>
      <c r="F3" s="387"/>
    </row>
    <row r="4" spans="1:7" ht="26" customHeight="1" x14ac:dyDescent="0.3">
      <c r="A4" s="261" t="str">
        <f>+MALE!A5</f>
        <v>p.   Have you encounter problems with fertility in your Field Spaniel males</v>
      </c>
      <c r="B4" s="262" t="str">
        <f>+MALE!B4</f>
        <v>Yes</v>
      </c>
      <c r="C4" s="263" t="str">
        <f>+MALE!C4</f>
        <v>No</v>
      </c>
      <c r="D4" s="263" t="s">
        <v>84</v>
      </c>
      <c r="E4" s="262" t="str">
        <f>+MALE!E4</f>
        <v>Yes</v>
      </c>
      <c r="F4" s="264" t="str">
        <f>+MALE!F4</f>
        <v>No</v>
      </c>
    </row>
    <row r="5" spans="1:7" ht="26" customHeight="1" x14ac:dyDescent="0.3">
      <c r="A5" s="265" t="str">
        <f>+MALE!A6</f>
        <v>p.   If YES has any cause been determined</v>
      </c>
      <c r="B5" s="203"/>
      <c r="C5" s="204"/>
      <c r="D5" s="204"/>
      <c r="E5" s="203"/>
      <c r="F5" s="266"/>
    </row>
    <row r="6" spans="1:7" x14ac:dyDescent="0.2">
      <c r="A6" s="312" t="s">
        <v>62</v>
      </c>
      <c r="B6" s="313" t="s">
        <v>21</v>
      </c>
      <c r="C6" s="313">
        <v>1</v>
      </c>
      <c r="D6" s="313"/>
      <c r="E6" s="313"/>
      <c r="F6" s="313"/>
    </row>
    <row r="7" spans="1:7" x14ac:dyDescent="0.2">
      <c r="A7" s="312" t="s">
        <v>71</v>
      </c>
      <c r="B7" s="313" t="s">
        <v>21</v>
      </c>
      <c r="C7" s="313">
        <v>1</v>
      </c>
      <c r="D7" s="313"/>
      <c r="E7" s="313"/>
      <c r="F7" s="313"/>
    </row>
    <row r="8" spans="1:7" x14ac:dyDescent="0.2">
      <c r="A8" s="312" t="s">
        <v>77</v>
      </c>
      <c r="B8" s="313"/>
      <c r="C8" s="313" t="s">
        <v>21</v>
      </c>
      <c r="D8" s="313">
        <v>1</v>
      </c>
      <c r="E8" s="313"/>
      <c r="F8" s="313"/>
    </row>
    <row r="9" spans="1:7" x14ac:dyDescent="0.2">
      <c r="A9" s="312" t="s">
        <v>83</v>
      </c>
      <c r="B9" s="313"/>
      <c r="C9" s="313" t="s">
        <v>21</v>
      </c>
      <c r="D9" s="313">
        <v>1</v>
      </c>
      <c r="E9" s="313"/>
      <c r="F9" s="313"/>
    </row>
    <row r="10" spans="1:7" x14ac:dyDescent="0.2">
      <c r="A10" s="312" t="s">
        <v>86</v>
      </c>
      <c r="B10" s="313"/>
      <c r="C10" s="313" t="s">
        <v>21</v>
      </c>
      <c r="D10" s="313">
        <v>1</v>
      </c>
      <c r="E10" s="313"/>
      <c r="F10" s="313"/>
      <c r="G10" s="69" t="s">
        <v>87</v>
      </c>
    </row>
    <row r="11" spans="1:7" x14ac:dyDescent="0.2">
      <c r="A11" s="312" t="s">
        <v>88</v>
      </c>
      <c r="B11" s="313"/>
      <c r="C11" s="313"/>
      <c r="D11" s="313">
        <v>1</v>
      </c>
      <c r="E11" s="313"/>
      <c r="F11" s="313"/>
    </row>
    <row r="12" spans="1:7" x14ac:dyDescent="0.2">
      <c r="A12" s="312" t="s">
        <v>91</v>
      </c>
      <c r="B12" s="313" t="s">
        <v>21</v>
      </c>
      <c r="C12" s="313">
        <v>1</v>
      </c>
      <c r="D12" s="313"/>
      <c r="E12" s="313"/>
      <c r="F12" s="313"/>
    </row>
    <row r="13" spans="1:7" x14ac:dyDescent="0.2">
      <c r="A13" s="312" t="s">
        <v>95</v>
      </c>
      <c r="B13" s="313" t="s">
        <v>21</v>
      </c>
      <c r="C13" s="313" t="s">
        <v>21</v>
      </c>
      <c r="D13" s="313">
        <v>1</v>
      </c>
      <c r="E13" s="313"/>
      <c r="F13" s="313"/>
    </row>
    <row r="14" spans="1:7" x14ac:dyDescent="0.2">
      <c r="A14" s="312" t="s">
        <v>96</v>
      </c>
      <c r="B14" s="313" t="s">
        <v>21</v>
      </c>
      <c r="C14" s="313">
        <v>1</v>
      </c>
      <c r="D14" s="313"/>
      <c r="E14" s="313"/>
      <c r="F14" s="313"/>
    </row>
    <row r="15" spans="1:7" x14ac:dyDescent="0.2">
      <c r="A15" s="312" t="s">
        <v>99</v>
      </c>
      <c r="B15" s="313"/>
      <c r="C15" s="313"/>
      <c r="D15" s="313">
        <v>1</v>
      </c>
      <c r="E15" s="313"/>
      <c r="F15" s="313"/>
    </row>
    <row r="16" spans="1:7" x14ac:dyDescent="0.2">
      <c r="A16" s="312" t="s">
        <v>103</v>
      </c>
      <c r="B16" s="313" t="s">
        <v>21</v>
      </c>
      <c r="C16" s="313">
        <v>1</v>
      </c>
      <c r="D16" s="313"/>
      <c r="E16" s="313"/>
      <c r="F16" s="313"/>
    </row>
    <row r="17" spans="1:7" x14ac:dyDescent="0.2">
      <c r="A17" s="312" t="s">
        <v>112</v>
      </c>
      <c r="B17" s="313"/>
      <c r="C17" s="313">
        <v>1</v>
      </c>
      <c r="D17" s="313"/>
      <c r="E17" s="313"/>
      <c r="F17" s="313"/>
    </row>
    <row r="18" spans="1:7" x14ac:dyDescent="0.2">
      <c r="A18" s="312" t="s">
        <v>117</v>
      </c>
      <c r="B18" s="313"/>
      <c r="C18" s="313">
        <v>1</v>
      </c>
      <c r="D18" s="313"/>
      <c r="E18" s="313"/>
      <c r="F18" s="313"/>
    </row>
    <row r="19" spans="1:7" x14ac:dyDescent="0.2">
      <c r="A19" s="312" t="s">
        <v>119</v>
      </c>
      <c r="B19" s="313">
        <v>1</v>
      </c>
      <c r="C19" s="313"/>
      <c r="D19" s="313"/>
      <c r="E19" s="313">
        <v>1</v>
      </c>
      <c r="F19" s="313"/>
      <c r="G19" s="69" t="s">
        <v>124</v>
      </c>
    </row>
    <row r="20" spans="1:7" x14ac:dyDescent="0.2">
      <c r="A20" s="312"/>
      <c r="B20" s="313"/>
      <c r="C20" s="313"/>
      <c r="D20" s="313"/>
      <c r="E20" s="313"/>
      <c r="F20" s="313"/>
    </row>
    <row r="21" spans="1:7" x14ac:dyDescent="0.2">
      <c r="A21" s="312"/>
      <c r="B21" s="313"/>
      <c r="C21" s="313"/>
      <c r="D21" s="313"/>
      <c r="E21" s="313"/>
      <c r="F21" s="313"/>
    </row>
    <row r="22" spans="1:7" x14ac:dyDescent="0.2">
      <c r="A22" s="312"/>
      <c r="B22" s="313"/>
      <c r="C22" s="313"/>
      <c r="D22" s="313"/>
      <c r="E22" s="313"/>
      <c r="F22" s="313"/>
    </row>
    <row r="23" spans="1:7" x14ac:dyDescent="0.2">
      <c r="A23" s="312"/>
      <c r="B23" s="313"/>
      <c r="C23" s="313"/>
      <c r="D23" s="313"/>
      <c r="E23" s="313"/>
      <c r="F23" s="313"/>
    </row>
    <row r="24" spans="1:7" x14ac:dyDescent="0.2">
      <c r="A24" s="312"/>
      <c r="B24" s="313"/>
      <c r="C24" s="313"/>
      <c r="D24" s="313"/>
      <c r="E24" s="313"/>
      <c r="F24" s="313"/>
    </row>
    <row r="25" spans="1:7" x14ac:dyDescent="0.2">
      <c r="A25" s="312"/>
      <c r="B25" s="313"/>
      <c r="C25" s="313"/>
      <c r="D25" s="313"/>
      <c r="E25" s="313"/>
      <c r="F25" s="313"/>
    </row>
    <row r="26" spans="1:7" x14ac:dyDescent="0.2">
      <c r="A26" s="312"/>
      <c r="B26" s="313"/>
      <c r="C26" s="313"/>
      <c r="D26" s="313"/>
      <c r="E26" s="313"/>
      <c r="F26" s="313"/>
    </row>
    <row r="27" spans="1:7" x14ac:dyDescent="0.2">
      <c r="A27" s="312"/>
      <c r="B27" s="313"/>
      <c r="C27" s="313"/>
      <c r="D27" s="313"/>
      <c r="E27" s="313"/>
      <c r="F27" s="313"/>
    </row>
    <row r="28" spans="1:7" ht="17" thickBot="1" x14ac:dyDescent="0.25">
      <c r="A28" s="267"/>
      <c r="B28" s="310">
        <f t="shared" ref="B28:F28" si="0">COUNT(B5:B27)</f>
        <v>1</v>
      </c>
      <c r="C28" s="310">
        <f t="shared" si="0"/>
        <v>7</v>
      </c>
      <c r="D28" s="310">
        <f t="shared" si="0"/>
        <v>6</v>
      </c>
      <c r="E28" s="310">
        <f t="shared" si="0"/>
        <v>1</v>
      </c>
      <c r="F28" s="311">
        <f t="shared" si="0"/>
        <v>0</v>
      </c>
    </row>
    <row r="30" spans="1:7" x14ac:dyDescent="0.2">
      <c r="B30" s="388">
        <f>+B28+C28+D28</f>
        <v>14</v>
      </c>
      <c r="C30" s="388"/>
      <c r="D30" s="388"/>
    </row>
  </sheetData>
  <mergeCells count="3">
    <mergeCell ref="B3:D3"/>
    <mergeCell ref="E3:F3"/>
    <mergeCell ref="B30:D30"/>
  </mergeCells>
  <pageMargins left="0.31496062992125984" right="0" top="0.35433070866141736" bottom="0" header="0.11811023622047245" footer="0"/>
  <pageSetup scale="9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B1" workbookViewId="0">
      <pane ySplit="8" topLeftCell="A9" activePane="bottomLeft" state="frozen"/>
      <selection pane="bottomLeft" activeCell="S19" sqref="S19"/>
    </sheetView>
  </sheetViews>
  <sheetFormatPr baseColWidth="10" defaultColWidth="10.83203125" defaultRowHeight="13" x14ac:dyDescent="0.15"/>
  <cols>
    <col min="1" max="1" width="79.83203125" style="67" customWidth="1"/>
    <col min="2" max="3" width="7" style="67" customWidth="1"/>
    <col min="4" max="5" width="5.6640625" style="67" customWidth="1"/>
    <col min="6" max="7" width="5.1640625" style="67" customWidth="1"/>
    <col min="8" max="9" width="7.1640625" style="67" customWidth="1"/>
    <col min="10" max="11" width="7.83203125" style="67" customWidth="1"/>
    <col min="12" max="12" width="6.33203125" style="67" customWidth="1"/>
    <col min="13" max="13" width="4.1640625" style="67" customWidth="1"/>
    <col min="14" max="14" width="8.5" style="67" bestFit="1" customWidth="1"/>
    <col min="15" max="15" width="8" style="67" bestFit="1" customWidth="1"/>
    <col min="16" max="16" width="6.6640625" style="67" customWidth="1"/>
    <col min="17" max="18" width="7.1640625" style="67" customWidth="1"/>
    <col min="19" max="19" width="38.33203125" style="67" bestFit="1" customWidth="1"/>
    <col min="20" max="16384" width="10.83203125" style="67"/>
  </cols>
  <sheetData>
    <row r="1" spans="1:20" x14ac:dyDescent="0.15">
      <c r="A1" s="78" t="str">
        <f>+'Main List'!A1</f>
        <v>FIELD SPANIEL SOCIETY HEALTH SURVEY 2017</v>
      </c>
      <c r="C1" s="67" t="s">
        <v>21</v>
      </c>
    </row>
    <row r="2" spans="1:20" ht="13.75" thickBot="1" x14ac:dyDescent="0.3">
      <c r="D2" s="67" t="s">
        <v>52</v>
      </c>
      <c r="E2" s="67" t="s">
        <v>52</v>
      </c>
      <c r="F2" s="67" t="s">
        <v>52</v>
      </c>
      <c r="G2" s="67" t="s">
        <v>52</v>
      </c>
      <c r="H2" s="67" t="s">
        <v>53</v>
      </c>
      <c r="I2" s="67" t="s">
        <v>53</v>
      </c>
      <c r="J2" s="67" t="s">
        <v>53</v>
      </c>
      <c r="K2" s="67" t="s">
        <v>53</v>
      </c>
      <c r="O2" s="67" t="s">
        <v>54</v>
      </c>
      <c r="P2" s="67" t="s">
        <v>54</v>
      </c>
      <c r="Q2" s="67" t="s">
        <v>59</v>
      </c>
      <c r="R2" s="67" t="s">
        <v>59</v>
      </c>
      <c r="S2" s="67" t="s">
        <v>81</v>
      </c>
    </row>
    <row r="3" spans="1:20" x14ac:dyDescent="0.15">
      <c r="A3" s="205" t="str">
        <f>+'BREEDER ONLY'!A5</f>
        <v>8. BREEDERS AND MEMBERS PLANING TO BREED ONLY</v>
      </c>
      <c r="B3" s="389" t="str">
        <f>+'BREEDER ONLY'!B3</f>
        <v>SEX</v>
      </c>
      <c r="C3" s="390"/>
      <c r="D3" s="389" t="str">
        <f>+'BREEDER ONLY'!D3:E3</f>
        <v>HIPS</v>
      </c>
      <c r="E3" s="390"/>
      <c r="F3" s="393" t="str">
        <f>+'BREEDER ONLY'!F3:G3</f>
        <v>ELBOW</v>
      </c>
      <c r="G3" s="394"/>
      <c r="H3" s="391" t="str">
        <f>+'BREEDER ONLY'!H3</f>
        <v>HEARTS (OTHER)</v>
      </c>
      <c r="I3" s="392"/>
      <c r="J3" s="391" t="str">
        <f>+'BREEDER ONLY'!J3</f>
        <v>EYES (OTHER)</v>
      </c>
      <c r="K3" s="392"/>
      <c r="L3" s="206" t="str">
        <f>+'BREEDER ONLY'!L3</f>
        <v>FREQUENCY</v>
      </c>
      <c r="M3" s="207"/>
      <c r="N3" s="208"/>
      <c r="O3" s="391" t="str">
        <f>+'BREEDER ONLY'!O3</f>
        <v>PUPPIES HEART</v>
      </c>
      <c r="P3" s="392"/>
      <c r="Q3" s="389" t="str">
        <f>+'BREEDER ONLY'!Q3</f>
        <v>LITTERS EYES</v>
      </c>
      <c r="R3" s="390"/>
    </row>
    <row r="4" spans="1:20" x14ac:dyDescent="0.15">
      <c r="A4" s="209" t="str">
        <f>+'BREEDER ONLY'!A6</f>
        <v>a.   Do you have your Fields Hip scored/Elbow Scored</v>
      </c>
      <c r="B4" s="210" t="str">
        <f>+'Main List'!B4</f>
        <v>MALE</v>
      </c>
      <c r="C4" s="211" t="str">
        <f>+'Main List'!C4</f>
        <v>FEMALE</v>
      </c>
      <c r="D4" s="210" t="str">
        <f>+'Main List'!D4</f>
        <v>YES</v>
      </c>
      <c r="E4" s="211" t="str">
        <f>+'Main List'!E4</f>
        <v>NO</v>
      </c>
      <c r="F4" s="149" t="str">
        <f>+'BREEDER ONLY'!F4</f>
        <v>YES</v>
      </c>
      <c r="G4" s="149" t="str">
        <f>+'BREEDER ONLY'!G4</f>
        <v>NO</v>
      </c>
      <c r="H4" s="210" t="str">
        <f>+'Main List'!F4</f>
        <v>YES</v>
      </c>
      <c r="I4" s="211" t="str">
        <f>+'Main List'!G4</f>
        <v>NO</v>
      </c>
      <c r="J4" s="210" t="str">
        <f>+'BREEDER ONLY'!J4</f>
        <v>YES</v>
      </c>
      <c r="K4" s="211" t="str">
        <f>+'BREEDER ONLY'!K4</f>
        <v>NO</v>
      </c>
      <c r="L4" s="212" t="str">
        <f>+'BREEDER ONLY'!L4</f>
        <v>Yearly</v>
      </c>
      <c r="M4" s="67">
        <v>2</v>
      </c>
      <c r="N4" s="83" t="s">
        <v>80</v>
      </c>
      <c r="O4" s="212" t="str">
        <f>+'BREEDER ONLY'!O4</f>
        <v>YES</v>
      </c>
      <c r="P4" s="213" t="str">
        <f>+'BREEDER ONLY'!P4</f>
        <v>NO</v>
      </c>
      <c r="Q4" s="212" t="str">
        <f>+'BREEDER ONLY'!Q4</f>
        <v>YES</v>
      </c>
      <c r="R4" s="213" t="str">
        <f>+'BREEDER ONLY'!R4</f>
        <v>NO</v>
      </c>
    </row>
    <row r="5" spans="1:20" x14ac:dyDescent="0.15">
      <c r="A5" s="209" t="str">
        <f>+'BREEDER ONLY'!A7</f>
        <v>b.   Do you test your Field for any other conditions If yes state test/frequency</v>
      </c>
      <c r="B5" s="214"/>
      <c r="C5" s="215"/>
      <c r="D5" s="214"/>
      <c r="E5" s="215" t="s">
        <v>21</v>
      </c>
      <c r="F5" s="216"/>
      <c r="G5" s="216"/>
      <c r="H5" s="214"/>
      <c r="I5" s="215"/>
      <c r="J5" s="214" t="s">
        <v>21</v>
      </c>
      <c r="K5" s="215"/>
      <c r="L5" s="217"/>
      <c r="M5" s="218"/>
      <c r="N5" s="219"/>
      <c r="O5" s="217"/>
      <c r="P5" s="219"/>
      <c r="Q5" s="217"/>
      <c r="R5" s="219"/>
    </row>
    <row r="6" spans="1:20" x14ac:dyDescent="0.15">
      <c r="A6" s="209" t="str">
        <f>+'BREEDER ONLY'!A8</f>
        <v>c.   Is it your practice to have your puppies hearts checked before sale</v>
      </c>
      <c r="B6" s="214"/>
      <c r="C6" s="215"/>
      <c r="D6" s="214" t="s">
        <v>21</v>
      </c>
      <c r="E6" s="215"/>
      <c r="F6" s="216"/>
      <c r="G6" s="216"/>
      <c r="H6" s="214" t="s">
        <v>21</v>
      </c>
      <c r="I6" s="215"/>
      <c r="J6" s="214"/>
      <c r="K6" s="215"/>
      <c r="L6" s="217" t="s">
        <v>21</v>
      </c>
      <c r="M6" s="218"/>
      <c r="N6" s="219"/>
      <c r="O6" s="217"/>
      <c r="P6" s="219"/>
      <c r="Q6" s="217"/>
      <c r="R6" s="219"/>
    </row>
    <row r="7" spans="1:20" x14ac:dyDescent="0.15">
      <c r="A7" s="209" t="str">
        <f>+'BREEDER ONLY'!A9</f>
        <v>d.   Is it your practice to have your litters eye screened</v>
      </c>
      <c r="B7" s="214"/>
      <c r="C7" s="215"/>
      <c r="D7" s="214"/>
      <c r="E7" s="215"/>
      <c r="F7" s="216"/>
      <c r="G7" s="216"/>
      <c r="H7" s="214"/>
      <c r="I7" s="215"/>
      <c r="J7" s="214"/>
      <c r="K7" s="215"/>
      <c r="L7" s="217"/>
      <c r="M7" s="218"/>
      <c r="N7" s="219"/>
      <c r="O7" s="217"/>
      <c r="P7" s="219"/>
      <c r="Q7" s="217"/>
      <c r="R7" s="219"/>
    </row>
    <row r="8" spans="1:20" ht="26" x14ac:dyDescent="0.15">
      <c r="A8" s="209" t="str">
        <f>+'BREEDER ONLY'!A10</f>
        <v>e.   Are there any health problems regarding breeding that you would like Health Sub Committee to address</v>
      </c>
      <c r="B8" s="214"/>
      <c r="C8" s="215"/>
      <c r="D8" s="214"/>
      <c r="E8" s="215"/>
      <c r="F8" s="216"/>
      <c r="G8" s="216"/>
      <c r="H8" s="214"/>
      <c r="I8" s="215"/>
      <c r="J8" s="214"/>
      <c r="K8" s="215"/>
      <c r="L8" s="217"/>
      <c r="M8" s="218"/>
      <c r="N8" s="219"/>
      <c r="O8" s="217"/>
      <c r="P8" s="219"/>
      <c r="Q8" s="217"/>
      <c r="R8" s="219"/>
    </row>
    <row r="9" spans="1:20" x14ac:dyDescent="0.15">
      <c r="A9" s="292" t="s">
        <v>55</v>
      </c>
      <c r="B9" s="293"/>
      <c r="C9" s="293">
        <v>1</v>
      </c>
      <c r="D9" s="293">
        <v>1</v>
      </c>
      <c r="E9" s="293"/>
      <c r="F9" s="293">
        <v>1</v>
      </c>
      <c r="G9" s="293"/>
      <c r="H9" s="293" t="s">
        <v>21</v>
      </c>
      <c r="I9" s="293">
        <v>1</v>
      </c>
      <c r="J9" s="293">
        <v>1</v>
      </c>
      <c r="K9" s="293"/>
      <c r="L9" s="292">
        <v>1</v>
      </c>
      <c r="M9" s="292"/>
      <c r="N9" s="292"/>
      <c r="O9" s="293">
        <v>1</v>
      </c>
      <c r="P9" s="293"/>
      <c r="Q9" s="293" t="s">
        <v>21</v>
      </c>
      <c r="R9" s="293">
        <v>1</v>
      </c>
      <c r="T9" s="67" t="s">
        <v>61</v>
      </c>
    </row>
    <row r="10" spans="1:20" x14ac:dyDescent="0.15">
      <c r="A10" s="292" t="s">
        <v>65</v>
      </c>
      <c r="B10" s="293"/>
      <c r="C10" s="293">
        <v>1</v>
      </c>
      <c r="D10" s="293">
        <v>1</v>
      </c>
      <c r="E10" s="293"/>
      <c r="F10" s="293">
        <v>1</v>
      </c>
      <c r="G10" s="293"/>
      <c r="H10" s="293">
        <v>1</v>
      </c>
      <c r="I10" s="293" t="s">
        <v>21</v>
      </c>
      <c r="J10" s="293">
        <v>1</v>
      </c>
      <c r="K10" s="293"/>
      <c r="L10" s="292"/>
      <c r="M10" s="292"/>
      <c r="N10" s="292"/>
      <c r="O10" s="293" t="s">
        <v>21</v>
      </c>
      <c r="P10" s="293">
        <v>1</v>
      </c>
      <c r="Q10" s="293" t="s">
        <v>21</v>
      </c>
      <c r="R10" s="293">
        <v>1</v>
      </c>
    </row>
    <row r="11" spans="1:20" x14ac:dyDescent="0.15">
      <c r="A11" s="292" t="s">
        <v>77</v>
      </c>
      <c r="B11" s="293">
        <v>1</v>
      </c>
      <c r="C11" s="293"/>
      <c r="D11" s="293">
        <v>1</v>
      </c>
      <c r="E11" s="293"/>
      <c r="F11" s="293"/>
      <c r="G11" s="293">
        <v>1</v>
      </c>
      <c r="H11" s="293"/>
      <c r="I11" s="293">
        <v>1</v>
      </c>
      <c r="J11" s="293">
        <v>1</v>
      </c>
      <c r="K11" s="293"/>
      <c r="L11" s="292"/>
      <c r="M11" s="292" t="s">
        <v>21</v>
      </c>
      <c r="N11" s="292">
        <v>1</v>
      </c>
      <c r="O11" s="293"/>
      <c r="P11" s="293">
        <v>1</v>
      </c>
      <c r="Q11" s="293"/>
      <c r="R11" s="293">
        <v>1</v>
      </c>
      <c r="S11" s="67" t="s">
        <v>82</v>
      </c>
    </row>
    <row r="12" spans="1:20" x14ac:dyDescent="0.15">
      <c r="A12" s="292" t="s">
        <v>83</v>
      </c>
      <c r="B12" s="293">
        <v>1</v>
      </c>
      <c r="C12" s="293"/>
      <c r="D12" s="293">
        <v>1</v>
      </c>
      <c r="E12" s="293"/>
      <c r="F12" s="293">
        <v>1</v>
      </c>
      <c r="G12" s="293"/>
      <c r="H12" s="293">
        <v>1</v>
      </c>
      <c r="I12" s="293" t="s">
        <v>21</v>
      </c>
      <c r="J12" s="293">
        <v>1</v>
      </c>
      <c r="K12" s="293"/>
      <c r="L12" s="292"/>
      <c r="M12" s="292" t="s">
        <v>21</v>
      </c>
      <c r="N12" s="292"/>
      <c r="O12" s="316" t="s">
        <v>163</v>
      </c>
      <c r="P12" s="293" t="s">
        <v>21</v>
      </c>
      <c r="Q12" s="316" t="s">
        <v>163</v>
      </c>
      <c r="R12" s="293" t="s">
        <v>21</v>
      </c>
      <c r="S12" s="78" t="s">
        <v>127</v>
      </c>
    </row>
    <row r="13" spans="1:20" x14ac:dyDescent="0.15">
      <c r="A13" s="292" t="s">
        <v>89</v>
      </c>
      <c r="B13" s="293"/>
      <c r="C13" s="293">
        <v>1</v>
      </c>
      <c r="D13" s="293">
        <v>1</v>
      </c>
      <c r="E13" s="293"/>
      <c r="F13" s="293">
        <v>1</v>
      </c>
      <c r="G13" s="293"/>
      <c r="H13" s="293">
        <v>1</v>
      </c>
      <c r="I13" s="293"/>
      <c r="J13" s="293">
        <v>1</v>
      </c>
      <c r="K13" s="293"/>
      <c r="L13" s="292"/>
      <c r="M13" s="292">
        <v>1</v>
      </c>
      <c r="N13" s="292"/>
      <c r="O13" s="316" t="s">
        <v>191</v>
      </c>
      <c r="P13" s="293"/>
      <c r="Q13" s="316" t="s">
        <v>191</v>
      </c>
      <c r="R13" s="293"/>
    </row>
    <row r="14" spans="1:20" x14ac:dyDescent="0.15">
      <c r="A14" s="292" t="s">
        <v>103</v>
      </c>
      <c r="B14" s="293">
        <v>1</v>
      </c>
      <c r="C14" s="293"/>
      <c r="D14" s="293">
        <v>1</v>
      </c>
      <c r="E14" s="293"/>
      <c r="F14" s="293">
        <v>1</v>
      </c>
      <c r="G14" s="293"/>
      <c r="H14" s="293">
        <v>1</v>
      </c>
      <c r="I14" s="293"/>
      <c r="J14" s="293">
        <v>1</v>
      </c>
      <c r="K14" s="293"/>
      <c r="L14" s="292"/>
      <c r="M14" s="292"/>
      <c r="N14" s="292"/>
      <c r="O14" s="316" t="s">
        <v>162</v>
      </c>
      <c r="P14" s="293"/>
      <c r="Q14" s="317" t="s">
        <v>162</v>
      </c>
      <c r="R14" s="293"/>
      <c r="S14" s="67" t="s">
        <v>192</v>
      </c>
    </row>
    <row r="15" spans="1:20" x14ac:dyDescent="0.15">
      <c r="A15" s="292" t="s">
        <v>107</v>
      </c>
      <c r="B15" s="293"/>
      <c r="C15" s="293">
        <v>1</v>
      </c>
      <c r="D15" s="293">
        <v>1</v>
      </c>
      <c r="E15" s="293"/>
      <c r="F15" s="293">
        <v>1</v>
      </c>
      <c r="G15" s="293"/>
      <c r="H15" s="293"/>
      <c r="I15" s="293">
        <v>1</v>
      </c>
      <c r="J15" s="293">
        <v>1</v>
      </c>
      <c r="K15" s="293"/>
      <c r="L15" s="292"/>
      <c r="M15" s="292"/>
      <c r="N15" s="292"/>
      <c r="O15" s="293">
        <v>1</v>
      </c>
      <c r="P15" s="293"/>
      <c r="Q15" s="293"/>
      <c r="R15" s="293">
        <v>1</v>
      </c>
      <c r="S15" s="67" t="s">
        <v>111</v>
      </c>
    </row>
    <row r="16" spans="1:20" x14ac:dyDescent="0.15">
      <c r="A16" s="292" t="s">
        <v>112</v>
      </c>
      <c r="B16" s="293">
        <v>1</v>
      </c>
      <c r="C16" s="293"/>
      <c r="D16" s="293">
        <v>1</v>
      </c>
      <c r="E16" s="293"/>
      <c r="F16" s="293">
        <v>1</v>
      </c>
      <c r="G16" s="293"/>
      <c r="H16" s="293"/>
      <c r="I16" s="293">
        <v>1</v>
      </c>
      <c r="J16" s="293">
        <v>1</v>
      </c>
      <c r="K16" s="293"/>
      <c r="L16" s="292"/>
      <c r="M16" s="292"/>
      <c r="N16" s="292"/>
      <c r="O16" s="316" t="s">
        <v>191</v>
      </c>
      <c r="P16" s="293"/>
      <c r="Q16" s="316" t="s">
        <v>191</v>
      </c>
      <c r="R16" s="293"/>
    </row>
    <row r="17" spans="1:19" x14ac:dyDescent="0.15">
      <c r="A17" s="292" t="s">
        <v>115</v>
      </c>
      <c r="B17" s="293"/>
      <c r="C17" s="293">
        <v>1</v>
      </c>
      <c r="D17" s="293">
        <v>1</v>
      </c>
      <c r="E17" s="293"/>
      <c r="F17" s="293">
        <v>1</v>
      </c>
      <c r="G17" s="293"/>
      <c r="H17" s="293"/>
      <c r="I17" s="293">
        <v>1</v>
      </c>
      <c r="J17" s="293">
        <v>1</v>
      </c>
      <c r="K17" s="293"/>
      <c r="L17" s="292"/>
      <c r="M17" s="292">
        <v>1</v>
      </c>
      <c r="N17" s="292"/>
      <c r="O17" s="293">
        <v>1</v>
      </c>
      <c r="P17" s="293"/>
      <c r="Q17" s="293"/>
      <c r="R17" s="293">
        <v>1</v>
      </c>
      <c r="S17" s="67" t="s">
        <v>111</v>
      </c>
    </row>
    <row r="18" spans="1:19" x14ac:dyDescent="0.15">
      <c r="A18" s="292" t="s">
        <v>117</v>
      </c>
      <c r="B18" s="293">
        <v>1</v>
      </c>
      <c r="C18" s="293"/>
      <c r="D18" s="293">
        <v>1</v>
      </c>
      <c r="E18" s="293"/>
      <c r="F18" s="293">
        <v>1</v>
      </c>
      <c r="G18" s="293"/>
      <c r="H18" s="293">
        <v>1</v>
      </c>
      <c r="I18" s="293"/>
      <c r="J18" s="293">
        <v>1</v>
      </c>
      <c r="K18" s="293"/>
      <c r="L18" s="292"/>
      <c r="M18" s="292"/>
      <c r="N18" s="292">
        <v>1</v>
      </c>
      <c r="O18" s="293"/>
      <c r="P18" s="293">
        <v>1</v>
      </c>
      <c r="Q18" s="293"/>
      <c r="R18" s="293">
        <v>1</v>
      </c>
      <c r="S18" s="67" t="s">
        <v>118</v>
      </c>
    </row>
    <row r="19" spans="1:19" x14ac:dyDescent="0.15">
      <c r="A19" s="292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2"/>
      <c r="M19" s="292"/>
      <c r="N19" s="292"/>
      <c r="O19" s="293"/>
      <c r="P19" s="293"/>
      <c r="Q19" s="293"/>
      <c r="R19" s="293"/>
      <c r="S19" s="67" t="s">
        <v>21</v>
      </c>
    </row>
    <row r="20" spans="1:19" x14ac:dyDescent="0.15">
      <c r="A20" s="292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2"/>
      <c r="M20" s="292"/>
      <c r="N20" s="292"/>
      <c r="O20" s="293"/>
      <c r="P20" s="293"/>
      <c r="Q20" s="293"/>
      <c r="R20" s="293"/>
    </row>
    <row r="21" spans="1:19" x14ac:dyDescent="0.15">
      <c r="A21" s="292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2"/>
      <c r="M21" s="292"/>
      <c r="N21" s="292"/>
      <c r="O21" s="293"/>
      <c r="P21" s="293"/>
      <c r="Q21" s="293"/>
      <c r="R21" s="293"/>
    </row>
    <row r="22" spans="1:19" x14ac:dyDescent="0.15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2"/>
      <c r="M22" s="292"/>
      <c r="N22" s="292"/>
      <c r="O22" s="293"/>
      <c r="P22" s="293"/>
      <c r="Q22" s="293"/>
      <c r="R22" s="293"/>
    </row>
    <row r="23" spans="1:19" x14ac:dyDescent="0.15">
      <c r="A23" s="292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2"/>
      <c r="M23" s="292"/>
      <c r="N23" s="292"/>
      <c r="O23" s="293"/>
      <c r="P23" s="293"/>
      <c r="Q23" s="293"/>
      <c r="R23" s="293"/>
    </row>
    <row r="24" spans="1:19" x14ac:dyDescent="0.15">
      <c r="A24" s="292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2"/>
      <c r="M24" s="292"/>
      <c r="N24" s="292"/>
      <c r="O24" s="293"/>
      <c r="P24" s="293"/>
      <c r="Q24" s="293"/>
      <c r="R24" s="293"/>
    </row>
    <row r="25" spans="1:19" x14ac:dyDescent="0.15">
      <c r="A25" s="292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2"/>
      <c r="M25" s="292"/>
      <c r="N25" s="292"/>
      <c r="O25" s="292"/>
      <c r="P25" s="292"/>
      <c r="Q25" s="292"/>
      <c r="R25" s="292"/>
    </row>
    <row r="26" spans="1:19" x14ac:dyDescent="0.15">
      <c r="A26" s="292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2"/>
      <c r="M26" s="292"/>
      <c r="N26" s="292"/>
      <c r="O26" s="292"/>
      <c r="P26" s="292"/>
      <c r="Q26" s="292"/>
      <c r="R26" s="292"/>
    </row>
    <row r="27" spans="1:19" ht="14" thickBot="1" x14ac:dyDescent="0.2">
      <c r="A27" s="220"/>
      <c r="B27" s="314">
        <f t="shared" ref="B27:P27" si="0">COUNT(B5:B26)</f>
        <v>5</v>
      </c>
      <c r="C27" s="314">
        <f t="shared" si="0"/>
        <v>5</v>
      </c>
      <c r="D27" s="314">
        <f t="shared" si="0"/>
        <v>10</v>
      </c>
      <c r="E27" s="314">
        <f t="shared" si="0"/>
        <v>0</v>
      </c>
      <c r="F27" s="314">
        <f t="shared" si="0"/>
        <v>9</v>
      </c>
      <c r="G27" s="314">
        <f t="shared" si="0"/>
        <v>1</v>
      </c>
      <c r="H27" s="314">
        <f t="shared" si="0"/>
        <v>5</v>
      </c>
      <c r="I27" s="315">
        <f t="shared" si="0"/>
        <v>5</v>
      </c>
      <c r="J27" s="314">
        <f t="shared" si="0"/>
        <v>10</v>
      </c>
      <c r="K27" s="315">
        <f t="shared" si="0"/>
        <v>0</v>
      </c>
      <c r="L27" s="314">
        <f t="shared" si="0"/>
        <v>1</v>
      </c>
      <c r="M27" s="314">
        <f t="shared" si="0"/>
        <v>2</v>
      </c>
      <c r="N27" s="314">
        <f t="shared" si="0"/>
        <v>2</v>
      </c>
      <c r="O27" s="314">
        <f t="shared" si="0"/>
        <v>3</v>
      </c>
      <c r="P27" s="314">
        <f t="shared" si="0"/>
        <v>3</v>
      </c>
      <c r="Q27" s="314">
        <f t="shared" ref="Q27:R27" si="1">COUNT(Q5:Q26)</f>
        <v>0</v>
      </c>
      <c r="R27" s="314">
        <f t="shared" si="1"/>
        <v>6</v>
      </c>
    </row>
  </sheetData>
  <mergeCells count="7">
    <mergeCell ref="Q3:R3"/>
    <mergeCell ref="O3:P3"/>
    <mergeCell ref="B3:C3"/>
    <mergeCell ref="D3:E3"/>
    <mergeCell ref="H3:I3"/>
    <mergeCell ref="J3:K3"/>
    <mergeCell ref="F3:G3"/>
  </mergeCells>
  <pageMargins left="0" right="0" top="0.35433070866141736" bottom="0" header="0.11811023622047245" footer="0"/>
  <pageSetup scale="54" orientation="landscape" r:id="rId1"/>
  <colBreaks count="1" manualBreakCount="1">
    <brk id="1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J19" sqref="J19"/>
    </sheetView>
  </sheetViews>
  <sheetFormatPr baseColWidth="10" defaultColWidth="11.1640625" defaultRowHeight="16" x14ac:dyDescent="0.2"/>
  <cols>
    <col min="1" max="1" width="2.83203125" bestFit="1" customWidth="1"/>
    <col min="2" max="2" width="57.1640625" bestFit="1" customWidth="1"/>
    <col min="3" max="3" width="7.33203125" customWidth="1"/>
    <col min="4" max="4" width="9.33203125" customWidth="1"/>
    <col min="5" max="5" width="10.1640625" customWidth="1"/>
    <col min="6" max="6" width="12.1640625" customWidth="1"/>
    <col min="7" max="7" width="7.1640625" style="84" bestFit="1" customWidth="1"/>
  </cols>
  <sheetData>
    <row r="1" spans="1:11" x14ac:dyDescent="0.2">
      <c r="C1" s="395" t="s">
        <v>57</v>
      </c>
      <c r="D1" s="395"/>
      <c r="E1" s="395" t="s">
        <v>5</v>
      </c>
      <c r="F1" s="395"/>
      <c r="G1" s="84" t="s">
        <v>6</v>
      </c>
    </row>
    <row r="2" spans="1:11" x14ac:dyDescent="0.2">
      <c r="B2" s="90" t="s">
        <v>139</v>
      </c>
      <c r="C2" s="90" t="s">
        <v>3</v>
      </c>
      <c r="D2" s="90" t="s">
        <v>4</v>
      </c>
      <c r="E2" s="92" t="s">
        <v>1</v>
      </c>
      <c r="F2" s="92" t="s">
        <v>22</v>
      </c>
      <c r="G2" s="91"/>
    </row>
    <row r="3" spans="1:11" x14ac:dyDescent="0.2">
      <c r="A3">
        <v>1</v>
      </c>
      <c r="B3" s="96" t="s">
        <v>86</v>
      </c>
      <c r="C3" s="97">
        <v>1</v>
      </c>
      <c r="D3" s="97" t="s">
        <v>21</v>
      </c>
      <c r="E3" s="97">
        <v>1</v>
      </c>
      <c r="F3" s="97"/>
      <c r="G3" s="98">
        <v>2</v>
      </c>
    </row>
    <row r="4" spans="1:11" x14ac:dyDescent="0.2">
      <c r="A4">
        <v>2</v>
      </c>
      <c r="B4" s="96" t="s">
        <v>88</v>
      </c>
      <c r="C4" s="97">
        <v>1</v>
      </c>
      <c r="D4" s="97"/>
      <c r="E4" s="97">
        <v>1</v>
      </c>
      <c r="F4" s="97"/>
      <c r="G4" s="98">
        <v>2</v>
      </c>
    </row>
    <row r="5" spans="1:11" x14ac:dyDescent="0.2">
      <c r="A5">
        <v>3</v>
      </c>
      <c r="B5" s="96" t="s">
        <v>99</v>
      </c>
      <c r="C5" s="97">
        <v>1</v>
      </c>
      <c r="D5" s="97"/>
      <c r="E5" s="97">
        <v>1</v>
      </c>
      <c r="F5" s="97"/>
      <c r="G5" s="98">
        <v>9.75</v>
      </c>
    </row>
    <row r="6" spans="1:11" x14ac:dyDescent="0.2">
      <c r="A6">
        <v>4</v>
      </c>
      <c r="B6" s="96" t="s">
        <v>62</v>
      </c>
      <c r="C6" s="97">
        <v>1</v>
      </c>
      <c r="D6" s="97"/>
      <c r="E6" s="97"/>
      <c r="F6" s="97">
        <v>1</v>
      </c>
      <c r="G6" s="98">
        <v>8</v>
      </c>
    </row>
    <row r="7" spans="1:11" ht="18" x14ac:dyDescent="0.2">
      <c r="A7">
        <v>5</v>
      </c>
      <c r="B7" s="96" t="s">
        <v>71</v>
      </c>
      <c r="C7" s="97">
        <v>1</v>
      </c>
      <c r="D7" s="97"/>
      <c r="E7" s="97"/>
      <c r="F7" s="97">
        <v>1</v>
      </c>
      <c r="G7" s="98">
        <v>7</v>
      </c>
      <c r="I7" s="81"/>
      <c r="J7" s="228"/>
    </row>
    <row r="8" spans="1:11" ht="18" x14ac:dyDescent="0.2">
      <c r="A8">
        <v>6</v>
      </c>
      <c r="B8" s="96" t="s">
        <v>77</v>
      </c>
      <c r="C8" s="97">
        <v>1</v>
      </c>
      <c r="D8" s="97"/>
      <c r="E8" s="97"/>
      <c r="F8" s="97">
        <v>1</v>
      </c>
      <c r="G8" s="98">
        <v>5</v>
      </c>
      <c r="I8" s="81"/>
      <c r="J8" s="228"/>
    </row>
    <row r="9" spans="1:11" x14ac:dyDescent="0.2">
      <c r="A9">
        <v>7</v>
      </c>
      <c r="B9" s="96" t="s">
        <v>83</v>
      </c>
      <c r="C9" s="97">
        <v>1</v>
      </c>
      <c r="D9" s="97"/>
      <c r="E9" s="97"/>
      <c r="F9" s="97">
        <v>1</v>
      </c>
      <c r="G9" s="98">
        <v>1</v>
      </c>
      <c r="I9" s="224"/>
      <c r="J9" s="229"/>
      <c r="K9" s="84"/>
    </row>
    <row r="10" spans="1:11" x14ac:dyDescent="0.2">
      <c r="A10">
        <v>8</v>
      </c>
      <c r="B10" s="96" t="s">
        <v>91</v>
      </c>
      <c r="C10" s="97">
        <v>1</v>
      </c>
      <c r="D10" s="97"/>
      <c r="E10" s="97"/>
      <c r="F10" s="97">
        <v>1</v>
      </c>
      <c r="G10" s="98">
        <v>2.3330000000000002</v>
      </c>
    </row>
    <row r="11" spans="1:11" x14ac:dyDescent="0.2">
      <c r="A11">
        <v>9</v>
      </c>
      <c r="B11" s="96" t="s">
        <v>95</v>
      </c>
      <c r="C11" s="97">
        <v>1</v>
      </c>
      <c r="D11" s="97"/>
      <c r="E11" s="97"/>
      <c r="F11" s="97">
        <v>1</v>
      </c>
      <c r="G11" s="98">
        <v>7</v>
      </c>
    </row>
    <row r="12" spans="1:11" x14ac:dyDescent="0.2">
      <c r="A12">
        <v>10</v>
      </c>
      <c r="B12" s="96" t="s">
        <v>96</v>
      </c>
      <c r="C12" s="97">
        <v>1</v>
      </c>
      <c r="D12" s="97"/>
      <c r="E12" s="97"/>
      <c r="F12" s="97">
        <v>1</v>
      </c>
      <c r="G12" s="98">
        <v>10.166</v>
      </c>
    </row>
    <row r="13" spans="1:11" x14ac:dyDescent="0.2">
      <c r="A13">
        <v>11</v>
      </c>
      <c r="B13" s="96" t="s">
        <v>103</v>
      </c>
      <c r="C13" s="97">
        <v>1</v>
      </c>
      <c r="D13" s="97"/>
      <c r="E13" s="97"/>
      <c r="F13" s="97">
        <v>1</v>
      </c>
      <c r="G13" s="98">
        <v>6</v>
      </c>
    </row>
    <row r="14" spans="1:11" x14ac:dyDescent="0.2">
      <c r="A14">
        <v>12</v>
      </c>
      <c r="B14" s="96" t="s">
        <v>112</v>
      </c>
      <c r="C14" s="97">
        <v>1</v>
      </c>
      <c r="D14" s="97"/>
      <c r="E14" s="97"/>
      <c r="F14" s="97">
        <v>1</v>
      </c>
      <c r="G14" s="98">
        <v>1.1659999999999999</v>
      </c>
    </row>
    <row r="15" spans="1:11" x14ac:dyDescent="0.2">
      <c r="A15">
        <v>13</v>
      </c>
      <c r="B15" s="96" t="s">
        <v>117</v>
      </c>
      <c r="C15" s="97">
        <v>1</v>
      </c>
      <c r="D15" s="97"/>
      <c r="E15" s="97"/>
      <c r="F15" s="97">
        <v>1</v>
      </c>
      <c r="G15" s="98">
        <v>1</v>
      </c>
    </row>
    <row r="16" spans="1:11" ht="18" x14ac:dyDescent="0.2">
      <c r="A16">
        <v>14</v>
      </c>
      <c r="B16" s="96" t="s">
        <v>119</v>
      </c>
      <c r="C16" s="97">
        <v>1</v>
      </c>
      <c r="D16" s="97"/>
      <c r="E16" s="97"/>
      <c r="F16" s="97">
        <v>1</v>
      </c>
      <c r="G16" s="98">
        <v>11</v>
      </c>
      <c r="H16" s="81"/>
      <c r="J16" s="84"/>
    </row>
    <row r="17" spans="1:12" s="101" customFormat="1" x14ac:dyDescent="0.2">
      <c r="B17" s="99"/>
      <c r="C17" s="103">
        <f>SUM(C3:C16)</f>
        <v>14</v>
      </c>
      <c r="D17" s="100"/>
      <c r="E17" s="103">
        <f>SUM(E3:E16)</f>
        <v>3</v>
      </c>
      <c r="F17" s="103">
        <f>SUM(F3:F16)</f>
        <v>11</v>
      </c>
      <c r="G17" s="247">
        <f>AVERAGE(G3:G16)</f>
        <v>5.2439285714285706</v>
      </c>
    </row>
    <row r="18" spans="1:12" s="101" customFormat="1" x14ac:dyDescent="0.2">
      <c r="C18" s="103"/>
      <c r="D18" s="100"/>
      <c r="E18" s="230">
        <f>(+G3+G4+G5)/3</f>
        <v>4.583333333333333</v>
      </c>
      <c r="F18" s="230">
        <f>(G6+G7+G8+G9+G10+G11+G12+G13+G14+G15+G16)/11</f>
        <v>5.424090909090908</v>
      </c>
      <c r="G18" s="226"/>
      <c r="H18" s="225"/>
      <c r="J18" s="234"/>
      <c r="K18" s="234"/>
      <c r="L18" s="235"/>
    </row>
    <row r="19" spans="1:12" s="101" customFormat="1" x14ac:dyDescent="0.2">
      <c r="C19" s="103"/>
      <c r="D19" s="100"/>
      <c r="E19" s="233"/>
      <c r="F19" s="233"/>
      <c r="G19" s="226"/>
      <c r="H19" s="235"/>
      <c r="I19" s="235"/>
      <c r="J19" s="235"/>
    </row>
    <row r="20" spans="1:12" s="101" customFormat="1" x14ac:dyDescent="0.2">
      <c r="C20" s="103"/>
      <c r="D20" s="100"/>
      <c r="E20" s="396" t="s">
        <v>5</v>
      </c>
      <c r="F20" s="396"/>
      <c r="G20" s="91" t="s">
        <v>6</v>
      </c>
    </row>
    <row r="21" spans="1:12" s="101" customFormat="1" x14ac:dyDescent="0.2">
      <c r="B21" s="227" t="s">
        <v>147</v>
      </c>
      <c r="C21" s="103"/>
      <c r="D21" s="100"/>
      <c r="E21" s="92" t="s">
        <v>1</v>
      </c>
      <c r="F21" s="92" t="s">
        <v>22</v>
      </c>
      <c r="G21" s="91"/>
    </row>
    <row r="22" spans="1:12" x14ac:dyDescent="0.2">
      <c r="A22">
        <v>1</v>
      </c>
      <c r="B22" s="93" t="s">
        <v>74</v>
      </c>
      <c r="C22" s="94"/>
      <c r="D22" s="94">
        <v>1</v>
      </c>
      <c r="E22" s="94">
        <v>1</v>
      </c>
      <c r="F22" s="94"/>
      <c r="G22" s="95">
        <v>6</v>
      </c>
    </row>
    <row r="23" spans="1:12" x14ac:dyDescent="0.2">
      <c r="A23">
        <v>2</v>
      </c>
      <c r="B23" s="93" t="s">
        <v>76</v>
      </c>
      <c r="C23" s="94"/>
      <c r="D23" s="94">
        <v>1</v>
      </c>
      <c r="E23" s="94">
        <v>1</v>
      </c>
      <c r="F23" s="94"/>
      <c r="G23" s="95">
        <v>13.75</v>
      </c>
    </row>
    <row r="24" spans="1:12" x14ac:dyDescent="0.2">
      <c r="A24">
        <v>3</v>
      </c>
      <c r="B24" s="93" t="s">
        <v>106</v>
      </c>
      <c r="C24" s="94"/>
      <c r="D24" s="94">
        <v>1</v>
      </c>
      <c r="E24" s="94">
        <v>1</v>
      </c>
      <c r="F24" s="94"/>
      <c r="G24" s="95">
        <v>6.5</v>
      </c>
    </row>
    <row r="25" spans="1:12" x14ac:dyDescent="0.2">
      <c r="A25">
        <v>4</v>
      </c>
      <c r="B25" s="93" t="s">
        <v>107</v>
      </c>
      <c r="C25" s="94"/>
      <c r="D25" s="94">
        <v>1</v>
      </c>
      <c r="E25" s="94">
        <v>1</v>
      </c>
      <c r="F25" s="94"/>
      <c r="G25" s="95">
        <v>11</v>
      </c>
    </row>
    <row r="26" spans="1:12" x14ac:dyDescent="0.2">
      <c r="A26">
        <v>5</v>
      </c>
      <c r="B26" s="93" t="s">
        <v>125</v>
      </c>
      <c r="C26" s="94"/>
      <c r="D26" s="94">
        <v>1</v>
      </c>
      <c r="E26" s="94">
        <v>1</v>
      </c>
      <c r="F26" s="94"/>
      <c r="G26" s="95">
        <v>13</v>
      </c>
    </row>
    <row r="27" spans="1:12" x14ac:dyDescent="0.2">
      <c r="A27">
        <v>6</v>
      </c>
      <c r="B27" s="93" t="s">
        <v>55</v>
      </c>
      <c r="C27" s="94"/>
      <c r="D27" s="94">
        <v>1</v>
      </c>
      <c r="E27" s="94"/>
      <c r="F27" s="94">
        <v>1</v>
      </c>
      <c r="G27" s="95">
        <v>2.5</v>
      </c>
    </row>
    <row r="28" spans="1:12" x14ac:dyDescent="0.2">
      <c r="A28">
        <v>7</v>
      </c>
      <c r="B28" s="93" t="s">
        <v>65</v>
      </c>
      <c r="C28" s="94"/>
      <c r="D28" s="94">
        <v>1</v>
      </c>
      <c r="E28" s="94"/>
      <c r="F28" s="94">
        <v>1</v>
      </c>
      <c r="G28" s="95">
        <v>1.5277777777777779</v>
      </c>
    </row>
    <row r="29" spans="1:12" x14ac:dyDescent="0.2">
      <c r="A29">
        <v>8</v>
      </c>
      <c r="B29" s="93" t="s">
        <v>75</v>
      </c>
      <c r="C29" s="94"/>
      <c r="D29" s="94">
        <v>1</v>
      </c>
      <c r="E29" s="94"/>
      <c r="F29" s="94">
        <v>1</v>
      </c>
      <c r="G29" s="95">
        <v>4.5</v>
      </c>
    </row>
    <row r="30" spans="1:12" x14ac:dyDescent="0.2">
      <c r="A30">
        <v>9</v>
      </c>
      <c r="B30" s="93" t="s">
        <v>89</v>
      </c>
      <c r="C30" s="94"/>
      <c r="D30" s="94">
        <v>1</v>
      </c>
      <c r="E30" s="94"/>
      <c r="F30" s="94">
        <v>1</v>
      </c>
      <c r="G30" s="95">
        <v>2</v>
      </c>
    </row>
    <row r="31" spans="1:12" x14ac:dyDescent="0.2">
      <c r="A31">
        <v>10</v>
      </c>
      <c r="B31" s="93" t="s">
        <v>90</v>
      </c>
      <c r="C31" s="94"/>
      <c r="D31" s="94">
        <v>1</v>
      </c>
      <c r="E31" s="94"/>
      <c r="F31" s="94">
        <v>1</v>
      </c>
      <c r="G31" s="95">
        <v>1</v>
      </c>
    </row>
    <row r="32" spans="1:12" ht="18" x14ac:dyDescent="0.2">
      <c r="A32">
        <v>11</v>
      </c>
      <c r="B32" s="93" t="s">
        <v>115</v>
      </c>
      <c r="C32" s="94"/>
      <c r="D32" s="94">
        <v>1</v>
      </c>
      <c r="E32" s="94"/>
      <c r="F32" s="94">
        <v>1</v>
      </c>
      <c r="G32" s="95">
        <v>5</v>
      </c>
      <c r="H32" s="81"/>
    </row>
    <row r="33" spans="2:12" ht="18" x14ac:dyDescent="0.2">
      <c r="C33" s="85"/>
      <c r="D33" s="102">
        <f>SUM(D22:D32)</f>
        <v>11</v>
      </c>
      <c r="E33" s="102">
        <f>SUM(E22:E32)</f>
        <v>5</v>
      </c>
      <c r="F33" s="102">
        <f>SUM(F22:F32)</f>
        <v>6</v>
      </c>
      <c r="G33" s="81">
        <f>AVERAGE(G22:G32)</f>
        <v>6.0707070707070701</v>
      </c>
    </row>
    <row r="34" spans="2:12" x14ac:dyDescent="0.2">
      <c r="C34" s="397">
        <f>+D33+C17</f>
        <v>25</v>
      </c>
      <c r="D34" s="397"/>
      <c r="E34" s="236">
        <f>(+G22+G23+G24+G25+G26)/5</f>
        <v>10.050000000000001</v>
      </c>
      <c r="F34" s="236">
        <f>(+G27+G28+G29+G30+G31+G32)/6</f>
        <v>2.7546296296296298</v>
      </c>
      <c r="H34" s="231"/>
      <c r="J34" s="231"/>
      <c r="K34" s="231"/>
      <c r="L34" s="84"/>
    </row>
    <row r="35" spans="2:12" x14ac:dyDescent="0.2">
      <c r="B35" t="s">
        <v>21</v>
      </c>
      <c r="D35" s="85"/>
      <c r="E35" s="85"/>
      <c r="F35" s="85"/>
      <c r="H35" s="248"/>
      <c r="J35" s="84"/>
    </row>
    <row r="36" spans="2:12" x14ac:dyDescent="0.2">
      <c r="C36" s="85"/>
      <c r="D36" s="85"/>
      <c r="E36" s="85"/>
      <c r="F36" s="85"/>
    </row>
    <row r="37" spans="2:12" x14ac:dyDescent="0.2">
      <c r="C37" s="85"/>
      <c r="D37" s="85"/>
      <c r="E37" s="85"/>
      <c r="F37" s="85"/>
      <c r="H37" s="231"/>
      <c r="J37" s="231"/>
      <c r="K37" s="231"/>
      <c r="L37" s="231"/>
    </row>
    <row r="38" spans="2:12" x14ac:dyDescent="0.2">
      <c r="C38" s="85"/>
      <c r="D38" s="85"/>
      <c r="E38" s="85"/>
      <c r="F38" s="85"/>
      <c r="H38" s="232">
        <f>+H32+H16</f>
        <v>0</v>
      </c>
      <c r="L38" s="84"/>
    </row>
    <row r="39" spans="2:12" x14ac:dyDescent="0.2">
      <c r="C39" s="85"/>
      <c r="D39" s="85"/>
      <c r="E39" s="85"/>
      <c r="F39" s="85"/>
      <c r="H39" s="84">
        <f>+H38/2</f>
        <v>0</v>
      </c>
    </row>
  </sheetData>
  <sortState ref="B22:G32">
    <sortCondition ref="E22:E32"/>
  </sortState>
  <mergeCells count="4">
    <mergeCell ref="C1:D1"/>
    <mergeCell ref="E1:F1"/>
    <mergeCell ref="E20:F20"/>
    <mergeCell ref="C34:D34"/>
  </mergeCells>
  <pageMargins left="0.70866141732283472" right="0" top="0.55118110236220474" bottom="0" header="0.11811023622047245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G7"/>
  <sheetViews>
    <sheetView workbookViewId="0">
      <selection activeCell="D5" sqref="D5"/>
    </sheetView>
  </sheetViews>
  <sheetFormatPr baseColWidth="10" defaultColWidth="11.1640625" defaultRowHeight="16" x14ac:dyDescent="0.2"/>
  <cols>
    <col min="1" max="1" width="73.83203125" customWidth="1"/>
    <col min="5" max="5" width="15" customWidth="1"/>
    <col min="6" max="6" width="9.83203125" customWidth="1"/>
  </cols>
  <sheetData>
    <row r="1" spans="1:7" ht="21" x14ac:dyDescent="0.4">
      <c r="A1" s="15" t="str">
        <f>+'Main List'!A1</f>
        <v>FIELD SPANIEL SOCIETY HEALTH SURVEY 2017</v>
      </c>
    </row>
    <row r="3" spans="1:7" ht="36" customHeight="1" x14ac:dyDescent="0.2">
      <c r="A3" s="26" t="s">
        <v>17</v>
      </c>
      <c r="B3" s="351" t="s">
        <v>58</v>
      </c>
      <c r="C3" s="352"/>
      <c r="D3" s="353"/>
      <c r="E3" s="354" t="s">
        <v>48</v>
      </c>
      <c r="F3" s="351" t="s">
        <v>49</v>
      </c>
      <c r="G3" s="353"/>
    </row>
    <row r="4" spans="1:7" ht="18" x14ac:dyDescent="0.2">
      <c r="A4" s="27"/>
      <c r="B4" s="21" t="s">
        <v>1</v>
      </c>
      <c r="C4" s="62" t="s">
        <v>22</v>
      </c>
      <c r="D4" s="23" t="s">
        <v>84</v>
      </c>
      <c r="E4" s="355"/>
      <c r="F4" s="21" t="s">
        <v>1</v>
      </c>
      <c r="G4" s="23" t="s">
        <v>22</v>
      </c>
    </row>
    <row r="5" spans="1:7" ht="36" customHeight="1" x14ac:dyDescent="0.3">
      <c r="A5" s="24" t="s">
        <v>16</v>
      </c>
      <c r="B5" s="28">
        <f>+'O bitches'!B27</f>
        <v>1</v>
      </c>
      <c r="C5" s="63">
        <f>+'O bitches'!C27</f>
        <v>5</v>
      </c>
      <c r="D5" s="29">
        <f>+'O bitches'!D27</f>
        <v>5</v>
      </c>
      <c r="E5" s="34"/>
      <c r="F5" s="16"/>
      <c r="G5" s="17"/>
    </row>
    <row r="6" spans="1:7" ht="36" customHeight="1" x14ac:dyDescent="0.3">
      <c r="A6" s="24" t="s">
        <v>23</v>
      </c>
      <c r="B6" s="30"/>
      <c r="C6" s="64"/>
      <c r="D6" s="31"/>
      <c r="E6" s="35">
        <f>+'O bitches'!E6</f>
        <v>0</v>
      </c>
      <c r="F6" s="16"/>
      <c r="G6" s="17"/>
    </row>
    <row r="7" spans="1:7" ht="36" customHeight="1" x14ac:dyDescent="0.3">
      <c r="A7" s="25" t="s">
        <v>18</v>
      </c>
      <c r="B7" s="32"/>
      <c r="C7" s="65"/>
      <c r="D7" s="33"/>
      <c r="E7" s="36"/>
      <c r="F7" s="37">
        <f>+'O bitches'!F27</f>
        <v>0</v>
      </c>
      <c r="G7" s="22">
        <f>+'O bitches'!G27</f>
        <v>0</v>
      </c>
    </row>
  </sheetData>
  <mergeCells count="3">
    <mergeCell ref="B3:D3"/>
    <mergeCell ref="E3:E4"/>
    <mergeCell ref="F3:G3"/>
  </mergeCells>
  <pageMargins left="0.31496062992125984" right="0.11811023622047245" top="0.55118110236220474" bottom="0.55118110236220474" header="0.11811023622047245" footer="0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F6"/>
  <sheetViews>
    <sheetView workbookViewId="0">
      <selection activeCell="A12" sqref="A12"/>
    </sheetView>
  </sheetViews>
  <sheetFormatPr baseColWidth="10" defaultColWidth="11.1640625" defaultRowHeight="16" x14ac:dyDescent="0.2"/>
  <cols>
    <col min="1" max="1" width="77" bestFit="1" customWidth="1"/>
    <col min="2" max="4" width="10.6640625" customWidth="1"/>
    <col min="5" max="6" width="12" customWidth="1"/>
  </cols>
  <sheetData>
    <row r="1" spans="1:6" ht="21" x14ac:dyDescent="0.4">
      <c r="A1" s="15" t="str">
        <f>+'Main List'!A1</f>
        <v>FIELD SPANIEL SOCIETY HEALTH SURVEY 2017</v>
      </c>
    </row>
    <row r="3" spans="1:6" ht="54" customHeight="1" x14ac:dyDescent="0.3">
      <c r="A3" s="39" t="s">
        <v>19</v>
      </c>
      <c r="B3" s="358" t="s">
        <v>64</v>
      </c>
      <c r="C3" s="356"/>
      <c r="D3" s="357"/>
      <c r="E3" s="356" t="s">
        <v>51</v>
      </c>
      <c r="F3" s="357"/>
    </row>
    <row r="4" spans="1:6" ht="17.5" x14ac:dyDescent="0.3">
      <c r="A4" s="40"/>
      <c r="B4" s="18" t="s">
        <v>0</v>
      </c>
      <c r="C4" s="19" t="s">
        <v>2</v>
      </c>
      <c r="D4" s="38" t="s">
        <v>84</v>
      </c>
      <c r="E4" s="19" t="s">
        <v>0</v>
      </c>
      <c r="F4" s="38" t="s">
        <v>2</v>
      </c>
    </row>
    <row r="5" spans="1:6" ht="33" customHeight="1" x14ac:dyDescent="0.3">
      <c r="A5" s="41" t="s">
        <v>33</v>
      </c>
      <c r="B5" s="96">
        <f>+'P Male'!B28</f>
        <v>1</v>
      </c>
      <c r="C5" s="96">
        <f>+'P Male'!C28</f>
        <v>7</v>
      </c>
      <c r="D5" s="96">
        <f>+'P Male'!D28</f>
        <v>6</v>
      </c>
      <c r="E5" s="43"/>
      <c r="F5" s="44"/>
    </row>
    <row r="6" spans="1:6" ht="33" customHeight="1" x14ac:dyDescent="0.3">
      <c r="A6" s="42" t="s">
        <v>20</v>
      </c>
      <c r="B6" s="45"/>
      <c r="C6" s="61"/>
      <c r="D6" s="46"/>
      <c r="E6" s="96">
        <f>+'P Male'!E28</f>
        <v>1</v>
      </c>
      <c r="F6" s="96">
        <f>+'P Male'!F28</f>
        <v>0</v>
      </c>
    </row>
  </sheetData>
  <mergeCells count="2">
    <mergeCell ref="E3:F3"/>
    <mergeCell ref="B3:D3"/>
  </mergeCells>
  <pageMargins left="0.11811023622047245" right="0" top="0.15748031496062992" bottom="0" header="0" footer="0"/>
  <pageSetup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R15"/>
  <sheetViews>
    <sheetView workbookViewId="0">
      <selection activeCell="A10" sqref="A10"/>
    </sheetView>
  </sheetViews>
  <sheetFormatPr baseColWidth="10" defaultColWidth="11.1640625" defaultRowHeight="15" x14ac:dyDescent="0.2"/>
  <cols>
    <col min="1" max="1" width="67.1640625" style="223" customWidth="1"/>
    <col min="2" max="3" width="9.1640625" style="223" customWidth="1"/>
    <col min="4" max="5" width="6.1640625" style="223" customWidth="1"/>
    <col min="6" max="7" width="6.33203125" style="223" customWidth="1"/>
    <col min="8" max="9" width="6.1640625" style="223" customWidth="1"/>
    <col min="10" max="11" width="6.6640625" style="223" customWidth="1"/>
    <col min="12" max="14" width="6.1640625" style="223" customWidth="1"/>
    <col min="15" max="16" width="6.6640625" style="223" customWidth="1"/>
    <col min="17" max="18" width="7.33203125" style="223" customWidth="1"/>
    <col min="19" max="16384" width="11.1640625" style="223"/>
  </cols>
  <sheetData>
    <row r="1" spans="1:18" x14ac:dyDescent="0.2">
      <c r="A1" s="89" t="str">
        <f>+'Main List'!A1</f>
        <v>FIELD SPANIEL SOCIETY HEALTH SURVEY 2017</v>
      </c>
      <c r="B1" s="89"/>
      <c r="C1" s="89"/>
    </row>
    <row r="2" spans="1:18" x14ac:dyDescent="0.2">
      <c r="A2" s="89"/>
      <c r="B2" s="89"/>
      <c r="C2" s="89"/>
      <c r="D2" s="223" t="s">
        <v>52</v>
      </c>
      <c r="F2" s="223" t="s">
        <v>52</v>
      </c>
      <c r="H2" s="223" t="s">
        <v>53</v>
      </c>
      <c r="J2" s="223" t="s">
        <v>53</v>
      </c>
      <c r="O2" s="223" t="s">
        <v>54</v>
      </c>
      <c r="P2" s="223" t="s">
        <v>54</v>
      </c>
      <c r="Q2" s="223" t="s">
        <v>59</v>
      </c>
      <c r="R2" s="223" t="s">
        <v>59</v>
      </c>
    </row>
    <row r="3" spans="1:18" x14ac:dyDescent="0.2">
      <c r="A3" s="111"/>
      <c r="B3" s="359" t="s">
        <v>57</v>
      </c>
      <c r="C3" s="360"/>
      <c r="D3" s="359" t="s">
        <v>38</v>
      </c>
      <c r="E3" s="360"/>
      <c r="F3" s="359" t="s">
        <v>46</v>
      </c>
      <c r="G3" s="360"/>
      <c r="H3" s="361" t="s">
        <v>69</v>
      </c>
      <c r="I3" s="362"/>
      <c r="J3" s="361" t="s">
        <v>70</v>
      </c>
      <c r="K3" s="362"/>
      <c r="L3" s="112" t="s">
        <v>37</v>
      </c>
      <c r="M3" s="113"/>
      <c r="N3" s="114"/>
      <c r="O3" s="363" t="s">
        <v>68</v>
      </c>
      <c r="P3" s="364"/>
      <c r="Q3" s="363" t="s">
        <v>60</v>
      </c>
      <c r="R3" s="364"/>
    </row>
    <row r="4" spans="1:18" x14ac:dyDescent="0.2">
      <c r="A4" s="115"/>
      <c r="B4" s="71" t="s">
        <v>3</v>
      </c>
      <c r="C4" s="71" t="s">
        <v>4</v>
      </c>
      <c r="D4" s="116" t="s">
        <v>1</v>
      </c>
      <c r="E4" s="117" t="s">
        <v>22</v>
      </c>
      <c r="F4" s="116" t="s">
        <v>1</v>
      </c>
      <c r="G4" s="117" t="s">
        <v>22</v>
      </c>
      <c r="H4" s="118" t="s">
        <v>1</v>
      </c>
      <c r="I4" s="119" t="s">
        <v>22</v>
      </c>
      <c r="J4" s="118" t="s">
        <v>1</v>
      </c>
      <c r="K4" s="119" t="s">
        <v>22</v>
      </c>
      <c r="L4" s="71" t="s">
        <v>47</v>
      </c>
      <c r="M4" s="68">
        <v>2</v>
      </c>
      <c r="N4" s="120">
        <v>3</v>
      </c>
      <c r="O4" s="118" t="s">
        <v>1</v>
      </c>
      <c r="P4" s="119" t="s">
        <v>22</v>
      </c>
      <c r="Q4" s="118" t="s">
        <v>1</v>
      </c>
      <c r="R4" s="119" t="s">
        <v>22</v>
      </c>
    </row>
    <row r="5" spans="1:18" x14ac:dyDescent="0.2">
      <c r="A5" s="121" t="s">
        <v>45</v>
      </c>
      <c r="B5" s="121"/>
      <c r="C5" s="121"/>
      <c r="D5" s="122"/>
      <c r="E5" s="123"/>
      <c r="F5" s="122"/>
      <c r="G5" s="123"/>
      <c r="H5" s="124"/>
      <c r="I5" s="125"/>
      <c r="J5" s="126"/>
      <c r="K5" s="127"/>
      <c r="L5" s="126"/>
      <c r="M5" s="249"/>
      <c r="N5" s="127"/>
      <c r="O5" s="126"/>
      <c r="P5" s="127"/>
      <c r="Q5" s="126"/>
      <c r="R5" s="127"/>
    </row>
    <row r="6" spans="1:18" ht="34" customHeight="1" x14ac:dyDescent="0.2">
      <c r="A6" s="71" t="s">
        <v>140</v>
      </c>
      <c r="B6" s="71">
        <f>+'8a Breeders'!B27</f>
        <v>5</v>
      </c>
      <c r="C6" s="71">
        <f>+'8a Breeders'!C27</f>
        <v>5</v>
      </c>
      <c r="D6" s="115">
        <f>+'8a Breeders'!D27</f>
        <v>10</v>
      </c>
      <c r="E6" s="129">
        <f>+'8a Breeders'!E27</f>
        <v>0</v>
      </c>
      <c r="F6" s="115">
        <f>+'8a Breeders'!F27</f>
        <v>9</v>
      </c>
      <c r="G6" s="129">
        <f>+'8a Breeders'!G27</f>
        <v>1</v>
      </c>
      <c r="H6" s="130"/>
      <c r="I6" s="131"/>
      <c r="J6" s="132"/>
      <c r="K6" s="133"/>
      <c r="L6" s="132"/>
      <c r="M6" s="134"/>
      <c r="N6" s="133"/>
      <c r="O6" s="132"/>
      <c r="P6" s="133"/>
      <c r="Q6" s="132"/>
      <c r="R6" s="133"/>
    </row>
    <row r="7" spans="1:18" ht="34" customHeight="1" x14ac:dyDescent="0.2">
      <c r="A7" s="71" t="s">
        <v>141</v>
      </c>
      <c r="B7" s="135"/>
      <c r="C7" s="135"/>
      <c r="D7" s="132"/>
      <c r="E7" s="133"/>
      <c r="F7" s="132"/>
      <c r="G7" s="133"/>
      <c r="H7" s="136">
        <f>+'8a Breeders'!H27</f>
        <v>5</v>
      </c>
      <c r="I7" s="137">
        <f>+'8a Breeders'!I27</f>
        <v>5</v>
      </c>
      <c r="J7" s="115">
        <f>+'8a Breeders'!J27</f>
        <v>10</v>
      </c>
      <c r="K7" s="129">
        <f>+'8a Breeders'!K27</f>
        <v>0</v>
      </c>
      <c r="L7" s="115">
        <f>+'8a Breeders'!L27</f>
        <v>1</v>
      </c>
      <c r="M7" s="128">
        <f>+'8a Breeders'!M27</f>
        <v>2</v>
      </c>
      <c r="N7" s="129">
        <f>+'8a Breeders'!N27</f>
        <v>2</v>
      </c>
      <c r="O7" s="132"/>
      <c r="P7" s="133"/>
      <c r="Q7" s="132"/>
      <c r="R7" s="133"/>
    </row>
    <row r="8" spans="1:18" ht="34" customHeight="1" x14ac:dyDescent="0.2">
      <c r="A8" s="71" t="s">
        <v>142</v>
      </c>
      <c r="B8" s="135"/>
      <c r="C8" s="135"/>
      <c r="D8" s="132"/>
      <c r="E8" s="133"/>
      <c r="F8" s="132"/>
      <c r="G8" s="133"/>
      <c r="H8" s="138"/>
      <c r="I8" s="139"/>
      <c r="J8" s="132"/>
      <c r="K8" s="133"/>
      <c r="L8" s="132"/>
      <c r="M8" s="134"/>
      <c r="N8" s="133"/>
      <c r="O8" s="136">
        <f>+'8a Breeders'!O27</f>
        <v>3</v>
      </c>
      <c r="P8" s="137">
        <f>+'8a Breeders'!P27</f>
        <v>3</v>
      </c>
      <c r="Q8" s="132"/>
      <c r="R8" s="133"/>
    </row>
    <row r="9" spans="1:18" ht="34" customHeight="1" x14ac:dyDescent="0.2">
      <c r="A9" s="71" t="s">
        <v>143</v>
      </c>
      <c r="B9" s="135"/>
      <c r="C9" s="135"/>
      <c r="D9" s="132"/>
      <c r="E9" s="133"/>
      <c r="F9" s="132"/>
      <c r="G9" s="133"/>
      <c r="H9" s="132"/>
      <c r="I9" s="134"/>
      <c r="J9" s="138"/>
      <c r="K9" s="140"/>
      <c r="L9" s="132"/>
      <c r="M9" s="134"/>
      <c r="N9" s="133"/>
      <c r="O9" s="138"/>
      <c r="P9" s="139"/>
      <c r="Q9" s="136">
        <f>+'8a Breeders'!Q27</f>
        <v>0</v>
      </c>
      <c r="R9" s="137">
        <f>+'8a Breeders'!R27</f>
        <v>6</v>
      </c>
    </row>
    <row r="10" spans="1:18" ht="34" customHeight="1" x14ac:dyDescent="0.2">
      <c r="A10" s="141" t="s">
        <v>144</v>
      </c>
      <c r="B10" s="142"/>
      <c r="C10" s="142"/>
      <c r="D10" s="143"/>
      <c r="E10" s="144"/>
      <c r="F10" s="143"/>
      <c r="G10" s="144"/>
      <c r="H10" s="143"/>
      <c r="I10" s="144"/>
      <c r="J10" s="143"/>
      <c r="K10" s="144"/>
      <c r="L10" s="143"/>
      <c r="M10" s="145"/>
      <c r="N10" s="144"/>
      <c r="O10" s="146" t="s">
        <v>21</v>
      </c>
      <c r="P10" s="147" t="s">
        <v>21</v>
      </c>
      <c r="Q10" s="146" t="s">
        <v>21</v>
      </c>
      <c r="R10" s="147" t="s">
        <v>21</v>
      </c>
    </row>
    <row r="11" spans="1:18" x14ac:dyDescent="0.2">
      <c r="C11" s="223">
        <f>+C6+B6</f>
        <v>10</v>
      </c>
      <c r="E11" s="223">
        <f>+E6+D6</f>
        <v>10</v>
      </c>
      <c r="G11" s="223">
        <f>+G6+F6</f>
        <v>10</v>
      </c>
      <c r="I11" s="223">
        <f>+I7+H7</f>
        <v>10</v>
      </c>
      <c r="K11" s="223">
        <f>+K7+J7</f>
        <v>10</v>
      </c>
      <c r="P11" s="223">
        <f>+P8+O8</f>
        <v>6</v>
      </c>
      <c r="R11" s="223">
        <f>+R9+Q9</f>
        <v>6</v>
      </c>
    </row>
    <row r="12" spans="1:18" x14ac:dyDescent="0.2">
      <c r="O12" s="250" t="s">
        <v>161</v>
      </c>
      <c r="P12" s="223">
        <v>1</v>
      </c>
      <c r="R12" s="223">
        <v>1</v>
      </c>
    </row>
    <row r="13" spans="1:18" x14ac:dyDescent="0.2">
      <c r="O13" s="250" t="s">
        <v>164</v>
      </c>
      <c r="P13" s="223">
        <v>2</v>
      </c>
      <c r="R13" s="223">
        <v>2</v>
      </c>
    </row>
    <row r="14" spans="1:18" x14ac:dyDescent="0.2">
      <c r="O14" s="250" t="s">
        <v>165</v>
      </c>
      <c r="P14" s="223">
        <v>1</v>
      </c>
      <c r="R14" s="223">
        <v>1</v>
      </c>
    </row>
    <row r="15" spans="1:18" x14ac:dyDescent="0.2">
      <c r="P15" s="251">
        <f>SUM(P11:P14)</f>
        <v>10</v>
      </c>
      <c r="R15" s="251">
        <f>SUM(R11:R14)</f>
        <v>10</v>
      </c>
    </row>
  </sheetData>
  <mergeCells count="7">
    <mergeCell ref="B3:C3"/>
    <mergeCell ref="J3:K3"/>
    <mergeCell ref="Q3:R3"/>
    <mergeCell ref="D3:E3"/>
    <mergeCell ref="F3:G3"/>
    <mergeCell ref="H3:I3"/>
    <mergeCell ref="O3:P3"/>
  </mergeCells>
  <pageMargins left="0.19685039370078741" right="0" top="0.35433070866141736" bottom="0.15748031496062992" header="0.19685039370078741" footer="0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C20"/>
  <sheetViews>
    <sheetView workbookViewId="0">
      <selection activeCell="C9" sqref="C9"/>
    </sheetView>
  </sheetViews>
  <sheetFormatPr baseColWidth="10" defaultColWidth="10.83203125" defaultRowHeight="16" x14ac:dyDescent="0.2"/>
  <cols>
    <col min="1" max="1" width="28.1640625" style="14" customWidth="1"/>
    <col min="2" max="2" width="41.1640625" style="14" bestFit="1" customWidth="1"/>
    <col min="3" max="3" width="55.5" style="14" customWidth="1"/>
    <col min="4" max="16384" width="10.83203125" style="14"/>
  </cols>
  <sheetData>
    <row r="1" spans="1:3" ht="21" x14ac:dyDescent="0.4">
      <c r="A1" s="15" t="str">
        <f>+'Main List'!A1</f>
        <v>FIELD SPANIEL SOCIETY HEALTH SURVEY 2017</v>
      </c>
    </row>
    <row r="3" spans="1:3" x14ac:dyDescent="0.2">
      <c r="A3" s="89" t="s">
        <v>35</v>
      </c>
      <c r="B3" s="74"/>
      <c r="C3" s="74"/>
    </row>
    <row r="4" spans="1:3" x14ac:dyDescent="0.2">
      <c r="A4" s="74"/>
      <c r="B4" s="74"/>
      <c r="C4" s="74"/>
    </row>
    <row r="5" spans="1:3" ht="31.75" customHeight="1" x14ac:dyDescent="0.2">
      <c r="A5" s="365" t="s">
        <v>43</v>
      </c>
      <c r="B5" s="365"/>
      <c r="C5" s="74"/>
    </row>
    <row r="6" spans="1:3" x14ac:dyDescent="0.2">
      <c r="A6" s="221" t="s">
        <v>44</v>
      </c>
      <c r="B6" s="74"/>
      <c r="C6" s="74"/>
    </row>
    <row r="7" spans="1:3" x14ac:dyDescent="0.2">
      <c r="A7" s="74" t="s">
        <v>36</v>
      </c>
      <c r="B7" s="74"/>
      <c r="C7" s="74"/>
    </row>
    <row r="8" spans="1:3" x14ac:dyDescent="0.2">
      <c r="A8" s="74"/>
      <c r="B8" s="155" t="s">
        <v>52</v>
      </c>
      <c r="C8" s="155" t="s">
        <v>53</v>
      </c>
    </row>
    <row r="9" spans="1:3" x14ac:dyDescent="0.2">
      <c r="A9" s="253" t="s">
        <v>63</v>
      </c>
      <c r="B9" s="253"/>
      <c r="C9" s="253" t="s">
        <v>193</v>
      </c>
    </row>
    <row r="10" spans="1:3" x14ac:dyDescent="0.2">
      <c r="A10" s="253" t="s">
        <v>72</v>
      </c>
      <c r="B10" s="253"/>
      <c r="C10" s="253" t="s">
        <v>73</v>
      </c>
    </row>
    <row r="11" spans="1:3" x14ac:dyDescent="0.2">
      <c r="A11" s="253" t="s">
        <v>93</v>
      </c>
      <c r="B11" s="253"/>
      <c r="C11" s="253" t="s">
        <v>94</v>
      </c>
    </row>
    <row r="12" spans="1:3" x14ac:dyDescent="0.2">
      <c r="A12" s="253" t="s">
        <v>101</v>
      </c>
      <c r="B12" s="253" t="s">
        <v>102</v>
      </c>
      <c r="C12" s="253"/>
    </row>
    <row r="13" spans="1:3" x14ac:dyDescent="0.2">
      <c r="A13" s="253" t="s">
        <v>113</v>
      </c>
      <c r="B13" s="253"/>
      <c r="C13" s="253" t="s">
        <v>114</v>
      </c>
    </row>
    <row r="14" spans="1:3" x14ac:dyDescent="0.2">
      <c r="A14" s="253" t="s">
        <v>121</v>
      </c>
      <c r="B14" s="253"/>
      <c r="C14" s="253" t="s">
        <v>122</v>
      </c>
    </row>
    <row r="15" spans="1:3" x14ac:dyDescent="0.2">
      <c r="A15" s="253" t="s">
        <v>121</v>
      </c>
      <c r="B15" s="253"/>
      <c r="C15" s="253" t="s">
        <v>123</v>
      </c>
    </row>
    <row r="16" spans="1:3" x14ac:dyDescent="0.2">
      <c r="A16" s="74"/>
      <c r="B16" s="74"/>
      <c r="C16" s="74"/>
    </row>
    <row r="17" spans="1:3" x14ac:dyDescent="0.2">
      <c r="A17" s="74"/>
      <c r="B17" s="74"/>
      <c r="C17" s="222">
        <f>5/25/100</f>
        <v>2E-3</v>
      </c>
    </row>
    <row r="18" spans="1:3" x14ac:dyDescent="0.2">
      <c r="A18" s="74"/>
      <c r="B18" s="74"/>
      <c r="C18" s="74"/>
    </row>
    <row r="19" spans="1:3" x14ac:dyDescent="0.2">
      <c r="A19" s="74"/>
      <c r="B19" s="74"/>
    </row>
    <row r="20" spans="1:3" x14ac:dyDescent="0.2">
      <c r="A20" s="74"/>
      <c r="B20" s="74"/>
      <c r="C20" s="74"/>
    </row>
  </sheetData>
  <mergeCells count="1">
    <mergeCell ref="A5:B5"/>
  </mergeCells>
  <pageMargins left="0.11811023622047245" right="0" top="0.35433070866141736" bottom="0" header="0.11811023622047245" footer="0.11811023622047245"/>
  <pageSetup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90" zoomScaleNormal="90" zoomScalePageLayoutView="90" workbookViewId="0">
      <pane ySplit="5" topLeftCell="A21" activePane="bottomLeft" state="frozen"/>
      <selection pane="bottomLeft" activeCell="A16" sqref="A16"/>
    </sheetView>
  </sheetViews>
  <sheetFormatPr baseColWidth="10" defaultColWidth="10.83203125" defaultRowHeight="14" x14ac:dyDescent="0.15"/>
  <cols>
    <col min="1" max="1" width="59.5" style="173" bestFit="1" customWidth="1"/>
    <col min="2" max="7" width="9.83203125" style="74" customWidth="1"/>
    <col min="8" max="16384" width="10.83203125" style="74"/>
  </cols>
  <sheetData>
    <row r="1" spans="1:9" x14ac:dyDescent="0.15">
      <c r="A1" s="172" t="str">
        <f>+'Main List'!A1</f>
        <v>FIELD SPANIEL SOCIETY HEALTH SURVEY 2017</v>
      </c>
    </row>
    <row r="2" spans="1:9" x14ac:dyDescent="0.15">
      <c r="G2" s="168"/>
    </row>
    <row r="3" spans="1:9" x14ac:dyDescent="0.15">
      <c r="A3" s="154"/>
      <c r="B3" s="359" t="str">
        <f>+'Main List'!B3:C3</f>
        <v>SEX</v>
      </c>
      <c r="C3" s="366"/>
      <c r="D3" s="359" t="str">
        <f>+'Main List'!D3:E3</f>
        <v>QUESTION</v>
      </c>
      <c r="E3" s="360"/>
      <c r="F3" s="359" t="str">
        <f>+'Main List'!F3:G3</f>
        <v>NEUTERED/SPAYED</v>
      </c>
      <c r="G3" s="360"/>
      <c r="H3" s="155" t="str">
        <f>+'Main List'!I3</f>
        <v>AGE</v>
      </c>
      <c r="I3" s="71"/>
    </row>
    <row r="4" spans="1:9" x14ac:dyDescent="0.15">
      <c r="A4" s="156" t="str">
        <f>+'Main List'!A5</f>
        <v>5.   Has this Field Spaniel had problems with any of the following?</v>
      </c>
      <c r="B4" s="116" t="str">
        <f>+'Main List'!B4</f>
        <v>MALE</v>
      </c>
      <c r="C4" s="157" t="str">
        <f>+'Main List'!C4</f>
        <v>FEMALE</v>
      </c>
      <c r="D4" s="116" t="str">
        <f>+'Main List'!D4</f>
        <v>YES</v>
      </c>
      <c r="E4" s="157" t="str">
        <f>+'Main List'!E4</f>
        <v>NO</v>
      </c>
      <c r="F4" s="116" t="str">
        <f>+'Main List'!F4</f>
        <v>YES</v>
      </c>
      <c r="G4" s="157" t="str">
        <f>+'Main List'!G4</f>
        <v>NO</v>
      </c>
      <c r="H4" s="158"/>
      <c r="I4" s="71"/>
    </row>
    <row r="5" spans="1:9" x14ac:dyDescent="0.15">
      <c r="A5" s="159" t="str">
        <f>+'Main List'!A6</f>
        <v>a.   Adverse reactions to Anaesthetics</v>
      </c>
      <c r="B5" s="122"/>
      <c r="C5" s="160"/>
      <c r="D5" s="122"/>
      <c r="E5" s="161"/>
      <c r="F5" s="122"/>
      <c r="G5" s="161"/>
      <c r="H5" s="162"/>
      <c r="I5" s="71"/>
    </row>
    <row r="6" spans="1:9" x14ac:dyDescent="0.15">
      <c r="A6" s="275" t="s">
        <v>55</v>
      </c>
      <c r="B6" s="273"/>
      <c r="C6" s="273">
        <v>1</v>
      </c>
      <c r="D6" s="273"/>
      <c r="E6" s="273">
        <v>1</v>
      </c>
      <c r="F6" s="273"/>
      <c r="G6" s="273">
        <v>1</v>
      </c>
      <c r="H6" s="274">
        <v>2.5</v>
      </c>
      <c r="I6" s="71"/>
    </row>
    <row r="7" spans="1:9" x14ac:dyDescent="0.15">
      <c r="A7" s="275" t="s">
        <v>62</v>
      </c>
      <c r="B7" s="273">
        <v>1</v>
      </c>
      <c r="C7" s="273"/>
      <c r="D7" s="273"/>
      <c r="E7" s="273">
        <v>1</v>
      </c>
      <c r="F7" s="273"/>
      <c r="G7" s="273">
        <v>1</v>
      </c>
      <c r="H7" s="274">
        <v>8</v>
      </c>
      <c r="I7" s="71"/>
    </row>
    <row r="8" spans="1:9" x14ac:dyDescent="0.15">
      <c r="A8" s="275" t="s">
        <v>65</v>
      </c>
      <c r="B8" s="273"/>
      <c r="C8" s="273">
        <v>1</v>
      </c>
      <c r="D8" s="273"/>
      <c r="E8" s="273">
        <v>1</v>
      </c>
      <c r="F8" s="273"/>
      <c r="G8" s="273">
        <v>1</v>
      </c>
      <c r="H8" s="274">
        <v>1.5277777777777779</v>
      </c>
      <c r="I8" s="71"/>
    </row>
    <row r="9" spans="1:9" x14ac:dyDescent="0.15">
      <c r="A9" s="275" t="s">
        <v>71</v>
      </c>
      <c r="B9" s="273">
        <v>1</v>
      </c>
      <c r="C9" s="273"/>
      <c r="D9" s="273"/>
      <c r="E9" s="273">
        <v>1</v>
      </c>
      <c r="F9" s="273"/>
      <c r="G9" s="273">
        <v>1</v>
      </c>
      <c r="H9" s="274">
        <v>7</v>
      </c>
      <c r="I9" s="71"/>
    </row>
    <row r="10" spans="1:9" x14ac:dyDescent="0.15">
      <c r="A10" s="275" t="s">
        <v>74</v>
      </c>
      <c r="B10" s="273"/>
      <c r="C10" s="273">
        <v>1</v>
      </c>
      <c r="D10" s="273"/>
      <c r="E10" s="273">
        <v>1</v>
      </c>
      <c r="F10" s="273">
        <v>1</v>
      </c>
      <c r="G10" s="273"/>
      <c r="H10" s="274">
        <v>6</v>
      </c>
      <c r="I10" s="71"/>
    </row>
    <row r="11" spans="1:9" x14ac:dyDescent="0.15">
      <c r="A11" s="275" t="s">
        <v>75</v>
      </c>
      <c r="B11" s="273"/>
      <c r="C11" s="273">
        <v>1</v>
      </c>
      <c r="D11" s="273"/>
      <c r="E11" s="273">
        <v>1</v>
      </c>
      <c r="F11" s="273"/>
      <c r="G11" s="273">
        <v>1</v>
      </c>
      <c r="H11" s="274">
        <v>4.5</v>
      </c>
      <c r="I11" s="71"/>
    </row>
    <row r="12" spans="1:9" x14ac:dyDescent="0.15">
      <c r="A12" s="275" t="s">
        <v>76</v>
      </c>
      <c r="B12" s="273"/>
      <c r="C12" s="273">
        <v>1</v>
      </c>
      <c r="D12" s="273"/>
      <c r="E12" s="273">
        <v>1</v>
      </c>
      <c r="F12" s="273">
        <v>1</v>
      </c>
      <c r="G12" s="273"/>
      <c r="H12" s="274">
        <v>13.75</v>
      </c>
      <c r="I12" s="71"/>
    </row>
    <row r="13" spans="1:9" x14ac:dyDescent="0.15">
      <c r="A13" s="275" t="s">
        <v>77</v>
      </c>
      <c r="B13" s="273">
        <v>1</v>
      </c>
      <c r="C13" s="273"/>
      <c r="D13" s="273"/>
      <c r="E13" s="273">
        <v>1</v>
      </c>
      <c r="F13" s="273"/>
      <c r="G13" s="273">
        <v>1</v>
      </c>
      <c r="H13" s="274">
        <v>5</v>
      </c>
      <c r="I13" s="71"/>
    </row>
    <row r="14" spans="1:9" x14ac:dyDescent="0.15">
      <c r="A14" s="275" t="s">
        <v>83</v>
      </c>
      <c r="B14" s="273">
        <v>1</v>
      </c>
      <c r="C14" s="273"/>
      <c r="D14" s="273"/>
      <c r="E14" s="273">
        <v>1</v>
      </c>
      <c r="F14" s="273"/>
      <c r="G14" s="273">
        <v>1</v>
      </c>
      <c r="H14" s="274">
        <v>1</v>
      </c>
      <c r="I14" s="71"/>
    </row>
    <row r="15" spans="1:9" x14ac:dyDescent="0.15">
      <c r="A15" s="275" t="s">
        <v>86</v>
      </c>
      <c r="B15" s="273">
        <v>1</v>
      </c>
      <c r="C15" s="273" t="s">
        <v>21</v>
      </c>
      <c r="D15" s="273"/>
      <c r="E15" s="273">
        <v>1</v>
      </c>
      <c r="F15" s="273">
        <v>1</v>
      </c>
      <c r="G15" s="273"/>
      <c r="H15" s="274">
        <v>2</v>
      </c>
      <c r="I15" s="71"/>
    </row>
    <row r="16" spans="1:9" x14ac:dyDescent="0.15">
      <c r="A16" s="275" t="s">
        <v>88</v>
      </c>
      <c r="B16" s="273">
        <v>1</v>
      </c>
      <c r="C16" s="273"/>
      <c r="D16" s="273"/>
      <c r="E16" s="273">
        <v>1</v>
      </c>
      <c r="F16" s="273">
        <v>1</v>
      </c>
      <c r="G16" s="273"/>
      <c r="H16" s="274">
        <v>2</v>
      </c>
      <c r="I16" s="71"/>
    </row>
    <row r="17" spans="1:10" x14ac:dyDescent="0.15">
      <c r="A17" s="275" t="s">
        <v>89</v>
      </c>
      <c r="B17" s="273"/>
      <c r="C17" s="273">
        <v>1</v>
      </c>
      <c r="D17" s="273"/>
      <c r="E17" s="273">
        <v>1</v>
      </c>
      <c r="F17" s="273"/>
      <c r="G17" s="273">
        <v>1</v>
      </c>
      <c r="H17" s="274">
        <v>2</v>
      </c>
      <c r="I17" s="71"/>
    </row>
    <row r="18" spans="1:10" x14ac:dyDescent="0.15">
      <c r="A18" s="275" t="s">
        <v>90</v>
      </c>
      <c r="B18" s="273"/>
      <c r="C18" s="273">
        <v>1</v>
      </c>
      <c r="D18" s="273"/>
      <c r="E18" s="273">
        <v>1</v>
      </c>
      <c r="F18" s="273"/>
      <c r="G18" s="273">
        <v>1</v>
      </c>
      <c r="H18" s="274">
        <v>1</v>
      </c>
      <c r="I18" s="71"/>
    </row>
    <row r="19" spans="1:10" x14ac:dyDescent="0.15">
      <c r="A19" s="275" t="s">
        <v>91</v>
      </c>
      <c r="B19" s="273">
        <v>1</v>
      </c>
      <c r="C19" s="273"/>
      <c r="D19" s="273"/>
      <c r="E19" s="273">
        <v>1</v>
      </c>
      <c r="F19" s="273"/>
      <c r="G19" s="273">
        <v>1</v>
      </c>
      <c r="H19" s="274">
        <v>2.3330000000000002</v>
      </c>
      <c r="I19" s="71"/>
      <c r="J19" s="74">
        <f>10/12</f>
        <v>0.83333333333333337</v>
      </c>
    </row>
    <row r="20" spans="1:10" x14ac:dyDescent="0.15">
      <c r="A20" s="275" t="s">
        <v>95</v>
      </c>
      <c r="B20" s="273">
        <v>1</v>
      </c>
      <c r="C20" s="273"/>
      <c r="D20" s="273"/>
      <c r="E20" s="273">
        <v>1</v>
      </c>
      <c r="F20" s="273"/>
      <c r="G20" s="273">
        <v>1</v>
      </c>
      <c r="H20" s="274">
        <v>7</v>
      </c>
      <c r="I20" s="71"/>
    </row>
    <row r="21" spans="1:10" x14ac:dyDescent="0.15">
      <c r="A21" s="275" t="s">
        <v>96</v>
      </c>
      <c r="B21" s="273">
        <v>1</v>
      </c>
      <c r="C21" s="273"/>
      <c r="D21" s="273"/>
      <c r="E21" s="273">
        <v>1</v>
      </c>
      <c r="F21" s="273"/>
      <c r="G21" s="273">
        <v>1</v>
      </c>
      <c r="H21" s="274">
        <v>10.166</v>
      </c>
      <c r="I21" s="71"/>
    </row>
    <row r="22" spans="1:10" x14ac:dyDescent="0.15">
      <c r="A22" s="275" t="s">
        <v>99</v>
      </c>
      <c r="B22" s="273">
        <v>1</v>
      </c>
      <c r="C22" s="273"/>
      <c r="D22" s="273"/>
      <c r="E22" s="273">
        <v>1</v>
      </c>
      <c r="F22" s="273">
        <v>1</v>
      </c>
      <c r="G22" s="273"/>
      <c r="H22" s="274">
        <v>9.75</v>
      </c>
      <c r="I22" s="71"/>
    </row>
    <row r="23" spans="1:10" x14ac:dyDescent="0.15">
      <c r="A23" s="275" t="s">
        <v>103</v>
      </c>
      <c r="B23" s="273">
        <v>1</v>
      </c>
      <c r="C23" s="273"/>
      <c r="D23" s="273"/>
      <c r="E23" s="273">
        <v>1</v>
      </c>
      <c r="F23" s="273"/>
      <c r="G23" s="273">
        <v>1</v>
      </c>
      <c r="H23" s="274">
        <v>6</v>
      </c>
      <c r="I23" s="71"/>
    </row>
    <row r="24" spans="1:10" x14ac:dyDescent="0.15">
      <c r="A24" s="275" t="s">
        <v>106</v>
      </c>
      <c r="B24" s="273"/>
      <c r="C24" s="273">
        <v>1</v>
      </c>
      <c r="D24" s="273"/>
      <c r="E24" s="273">
        <v>1</v>
      </c>
      <c r="F24" s="273">
        <v>1</v>
      </c>
      <c r="G24" s="273"/>
      <c r="H24" s="274">
        <v>6.5</v>
      </c>
      <c r="I24" s="71"/>
    </row>
    <row r="25" spans="1:10" x14ac:dyDescent="0.15">
      <c r="A25" s="275" t="s">
        <v>107</v>
      </c>
      <c r="B25" s="273"/>
      <c r="C25" s="273">
        <v>1</v>
      </c>
      <c r="D25" s="273"/>
      <c r="E25" s="273">
        <v>1</v>
      </c>
      <c r="F25" s="273">
        <v>1</v>
      </c>
      <c r="G25" s="273"/>
      <c r="H25" s="274">
        <v>11</v>
      </c>
      <c r="I25" s="71"/>
    </row>
    <row r="26" spans="1:10" x14ac:dyDescent="0.15">
      <c r="A26" s="275" t="s">
        <v>112</v>
      </c>
      <c r="B26" s="273">
        <v>1</v>
      </c>
      <c r="C26" s="273"/>
      <c r="D26" s="273"/>
      <c r="E26" s="273">
        <v>1</v>
      </c>
      <c r="F26" s="273"/>
      <c r="G26" s="273">
        <v>1</v>
      </c>
      <c r="H26" s="274">
        <v>1.1659999999999999</v>
      </c>
      <c r="I26" s="71"/>
    </row>
    <row r="27" spans="1:10" x14ac:dyDescent="0.15">
      <c r="A27" s="275" t="s">
        <v>115</v>
      </c>
      <c r="B27" s="273"/>
      <c r="C27" s="273">
        <v>1</v>
      </c>
      <c r="D27" s="273"/>
      <c r="E27" s="273">
        <v>1</v>
      </c>
      <c r="F27" s="273"/>
      <c r="G27" s="273">
        <v>1</v>
      </c>
      <c r="H27" s="274">
        <v>5</v>
      </c>
      <c r="I27" s="71"/>
    </row>
    <row r="28" spans="1:10" x14ac:dyDescent="0.15">
      <c r="A28" s="275" t="s">
        <v>117</v>
      </c>
      <c r="B28" s="273">
        <v>1</v>
      </c>
      <c r="C28" s="273"/>
      <c r="D28" s="273"/>
      <c r="E28" s="273">
        <v>1</v>
      </c>
      <c r="F28" s="273"/>
      <c r="G28" s="273">
        <v>1</v>
      </c>
      <c r="H28" s="274">
        <v>1</v>
      </c>
      <c r="I28" s="71"/>
    </row>
    <row r="29" spans="1:10" x14ac:dyDescent="0.15">
      <c r="A29" s="275" t="s">
        <v>119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11</v>
      </c>
      <c r="I29" s="71"/>
    </row>
    <row r="30" spans="1:10" x14ac:dyDescent="0.15">
      <c r="A30" s="275" t="s">
        <v>125</v>
      </c>
      <c r="B30" s="273"/>
      <c r="C30" s="273">
        <v>1</v>
      </c>
      <c r="D30" s="273"/>
      <c r="E30" s="273">
        <v>1</v>
      </c>
      <c r="F30" s="273">
        <v>1</v>
      </c>
      <c r="G30" s="273"/>
      <c r="H30" s="274">
        <v>13</v>
      </c>
      <c r="I30" s="71"/>
    </row>
    <row r="31" spans="1:10" x14ac:dyDescent="0.15">
      <c r="A31" s="275"/>
      <c r="B31" s="273"/>
      <c r="C31" s="273"/>
      <c r="D31" s="273"/>
      <c r="E31" s="273"/>
      <c r="F31" s="273"/>
      <c r="G31" s="273"/>
      <c r="H31" s="274"/>
      <c r="I31" s="71"/>
    </row>
    <row r="32" spans="1:10" x14ac:dyDescent="0.15">
      <c r="A32" s="275"/>
      <c r="B32" s="273"/>
      <c r="C32" s="273"/>
      <c r="D32" s="273"/>
      <c r="E32" s="273"/>
      <c r="F32" s="273"/>
      <c r="G32" s="273"/>
      <c r="H32" s="274"/>
      <c r="I32" s="71"/>
    </row>
    <row r="33" spans="1:9" x14ac:dyDescent="0.15">
      <c r="A33" s="275" t="s">
        <v>21</v>
      </c>
      <c r="B33" s="273"/>
      <c r="C33" s="273"/>
      <c r="D33" s="273"/>
      <c r="E33" s="273"/>
      <c r="F33" s="273"/>
      <c r="G33" s="273"/>
      <c r="H33" s="274"/>
      <c r="I33" s="71"/>
    </row>
    <row r="34" spans="1:9" x14ac:dyDescent="0.15">
      <c r="A34" s="275"/>
      <c r="B34" s="273"/>
      <c r="C34" s="273"/>
      <c r="D34" s="273"/>
      <c r="E34" s="273"/>
      <c r="F34" s="273"/>
      <c r="G34" s="273"/>
      <c r="H34" s="274"/>
      <c r="I34" s="71"/>
    </row>
    <row r="35" spans="1:9" x14ac:dyDescent="0.15">
      <c r="A35" s="159"/>
      <c r="B35" s="270">
        <f>COUNT(B5:B34)</f>
        <v>14</v>
      </c>
      <c r="C35" s="270">
        <f>COUNT(C5:C34)</f>
        <v>11</v>
      </c>
      <c r="D35" s="270">
        <f t="shared" ref="D35:E35" si="0">COUNT(D5:D34)</f>
        <v>0</v>
      </c>
      <c r="E35" s="270">
        <f t="shared" si="0"/>
        <v>25</v>
      </c>
      <c r="F35" s="270">
        <f t="shared" ref="F35" si="1">COUNT(F5:F34)</f>
        <v>8</v>
      </c>
      <c r="G35" s="270">
        <f t="shared" ref="G35" si="2">COUNT(G5:G34)</f>
        <v>17</v>
      </c>
      <c r="H35" s="271">
        <f>AVERAGE(H4:H34)</f>
        <v>5.6077111111111106</v>
      </c>
      <c r="I35" s="71"/>
    </row>
    <row r="36" spans="1:9" ht="10.75" customHeight="1" x14ac:dyDescent="0.15"/>
    <row r="37" spans="1:9" x14ac:dyDescent="0.15">
      <c r="B37" s="367">
        <f>+C35+B35</f>
        <v>25</v>
      </c>
      <c r="C37" s="368"/>
      <c r="D37" s="367">
        <f>+E35+D35</f>
        <v>25</v>
      </c>
      <c r="E37" s="368"/>
      <c r="F37" s="367">
        <f>+G35+F35</f>
        <v>25</v>
      </c>
      <c r="G37" s="368"/>
    </row>
    <row r="39" spans="1:9" x14ac:dyDescent="0.15">
      <c r="H39" s="174"/>
    </row>
  </sheetData>
  <mergeCells count="6">
    <mergeCell ref="B3:C3"/>
    <mergeCell ref="D3:E3"/>
    <mergeCell ref="B37:C37"/>
    <mergeCell ref="D37:E37"/>
    <mergeCell ref="F37:G37"/>
    <mergeCell ref="F3:G3"/>
  </mergeCells>
  <pageMargins left="0.11811023622047245" right="0.11811023622047245" top="0.35433070866141736" bottom="0.15748031496062992" header="0.11811023622047245" footer="0"/>
  <pageSetup scale="89" orientation="landscape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pane ySplit="5" topLeftCell="A6" activePane="bottomLeft" state="frozen"/>
      <selection pane="bottomLeft" activeCell="A5" sqref="A5"/>
    </sheetView>
  </sheetViews>
  <sheetFormatPr baseColWidth="10" defaultColWidth="10.83203125" defaultRowHeight="14" x14ac:dyDescent="0.15"/>
  <cols>
    <col min="1" max="1" width="70.5" style="74" bestFit="1" customWidth="1"/>
    <col min="2" max="7" width="12.1640625" style="74" customWidth="1"/>
    <col min="8" max="8" width="10.83203125" style="74"/>
    <col min="9" max="9" width="27.83203125" style="74" bestFit="1" customWidth="1"/>
    <col min="10" max="16384" width="10.83203125" style="74"/>
  </cols>
  <sheetData>
    <row r="1" spans="1:9" x14ac:dyDescent="0.15">
      <c r="A1" s="76" t="str">
        <f>+'Main List'!A1</f>
        <v>FIELD SPANIEL SOCIETY HEALTH SURVEY 2017</v>
      </c>
      <c r="B1" s="166"/>
      <c r="C1" s="166"/>
      <c r="D1" s="166"/>
      <c r="E1" s="166"/>
      <c r="G1" s="113"/>
      <c r="H1" s="167"/>
    </row>
    <row r="2" spans="1:9" x14ac:dyDescent="0.15">
      <c r="A2" s="71"/>
      <c r="B2" s="68"/>
      <c r="C2" s="68"/>
      <c r="D2" s="68"/>
      <c r="E2" s="68"/>
      <c r="F2" s="168"/>
      <c r="G2" s="168"/>
      <c r="H2" s="120"/>
    </row>
    <row r="3" spans="1:9" x14ac:dyDescent="0.15">
      <c r="A3" s="169"/>
      <c r="B3" s="359" t="str">
        <f>+'Main List'!B3:C3</f>
        <v>SEX</v>
      </c>
      <c r="C3" s="366"/>
      <c r="D3" s="359" t="str">
        <f>+'Main List'!D3:E3</f>
        <v>QUESTION</v>
      </c>
      <c r="E3" s="366"/>
      <c r="F3" s="112" t="str">
        <f>+'Main List'!F3:G3</f>
        <v>NEUTERED/SPAYED</v>
      </c>
      <c r="G3" s="114"/>
      <c r="H3" s="170" t="str">
        <f>+'Main List'!I3</f>
        <v>AGE</v>
      </c>
      <c r="I3" s="68"/>
    </row>
    <row r="4" spans="1:9" x14ac:dyDescent="0.15">
      <c r="A4" s="171" t="str">
        <f>+'Main List'!A5</f>
        <v>5.   Has this Field Spaniel had problems with any of the following?</v>
      </c>
      <c r="B4" s="116" t="str">
        <f>+'Main List'!B4</f>
        <v>MALE</v>
      </c>
      <c r="C4" s="157" t="str">
        <f>+'Main List'!C4</f>
        <v>FEMALE</v>
      </c>
      <c r="D4" s="116" t="str">
        <f>+'Main List'!D4</f>
        <v>YES</v>
      </c>
      <c r="E4" s="157" t="str">
        <f>+'Main List'!E4</f>
        <v>NO</v>
      </c>
      <c r="F4" s="116" t="str">
        <f>+'Main List'!F4</f>
        <v>YES</v>
      </c>
      <c r="G4" s="157" t="str">
        <f>+'Main List'!G4</f>
        <v>NO</v>
      </c>
      <c r="H4" s="158"/>
      <c r="I4" s="68"/>
    </row>
    <row r="5" spans="1:9" x14ac:dyDescent="0.15">
      <c r="A5" s="124" t="str">
        <f>+'Main List'!A7</f>
        <v>b.   Any issues resulting in skin promlems</v>
      </c>
      <c r="B5" s="122"/>
      <c r="C5" s="160"/>
      <c r="D5" s="122"/>
      <c r="E5" s="161"/>
      <c r="F5" s="122"/>
      <c r="G5" s="161"/>
      <c r="H5" s="162"/>
      <c r="I5" s="68"/>
    </row>
    <row r="6" spans="1:9" x14ac:dyDescent="0.15">
      <c r="A6" s="272" t="s">
        <v>55</v>
      </c>
      <c r="B6" s="273"/>
      <c r="C6" s="273">
        <v>1</v>
      </c>
      <c r="D6" s="273"/>
      <c r="E6" s="273">
        <v>1</v>
      </c>
      <c r="F6" s="273"/>
      <c r="G6" s="273">
        <v>1</v>
      </c>
      <c r="H6" s="274">
        <v>2.5</v>
      </c>
      <c r="I6" s="71"/>
    </row>
    <row r="7" spans="1:9" x14ac:dyDescent="0.15">
      <c r="A7" s="272" t="s">
        <v>62</v>
      </c>
      <c r="B7" s="273">
        <v>1</v>
      </c>
      <c r="C7" s="273"/>
      <c r="D7" s="273"/>
      <c r="E7" s="273">
        <v>1</v>
      </c>
      <c r="F7" s="273"/>
      <c r="G7" s="273">
        <v>1</v>
      </c>
      <c r="H7" s="274">
        <v>8</v>
      </c>
      <c r="I7" s="71"/>
    </row>
    <row r="8" spans="1:9" x14ac:dyDescent="0.15">
      <c r="A8" s="272" t="s">
        <v>65</v>
      </c>
      <c r="B8" s="273"/>
      <c r="C8" s="273">
        <v>1</v>
      </c>
      <c r="D8" s="273"/>
      <c r="E8" s="273">
        <v>1</v>
      </c>
      <c r="F8" s="273"/>
      <c r="G8" s="273">
        <v>1</v>
      </c>
      <c r="H8" s="274">
        <v>1.5277777777777779</v>
      </c>
      <c r="I8" s="71"/>
    </row>
    <row r="9" spans="1:9" x14ac:dyDescent="0.15">
      <c r="A9" s="272" t="s">
        <v>71</v>
      </c>
      <c r="B9" s="273">
        <v>1</v>
      </c>
      <c r="C9" s="273"/>
      <c r="D9" s="273"/>
      <c r="E9" s="273">
        <v>1</v>
      </c>
      <c r="F9" s="273"/>
      <c r="G9" s="273">
        <v>1</v>
      </c>
      <c r="H9" s="274">
        <v>7</v>
      </c>
      <c r="I9" s="71"/>
    </row>
    <row r="10" spans="1:9" x14ac:dyDescent="0.15">
      <c r="A10" s="272" t="s">
        <v>74</v>
      </c>
      <c r="B10" s="273" t="s">
        <v>21</v>
      </c>
      <c r="C10" s="273">
        <v>1</v>
      </c>
      <c r="D10" s="273"/>
      <c r="E10" s="273">
        <v>1</v>
      </c>
      <c r="F10" s="273">
        <v>1</v>
      </c>
      <c r="G10" s="273"/>
      <c r="H10" s="274">
        <v>6</v>
      </c>
      <c r="I10" s="71"/>
    </row>
    <row r="11" spans="1:9" x14ac:dyDescent="0.15">
      <c r="A11" s="272" t="s">
        <v>75</v>
      </c>
      <c r="B11" s="273" t="s">
        <v>21</v>
      </c>
      <c r="C11" s="273">
        <v>1</v>
      </c>
      <c r="D11" s="273"/>
      <c r="E11" s="273">
        <v>1</v>
      </c>
      <c r="F11" s="273"/>
      <c r="G11" s="273">
        <v>1</v>
      </c>
      <c r="H11" s="274">
        <v>4.5</v>
      </c>
      <c r="I11" s="71"/>
    </row>
    <row r="12" spans="1:9" x14ac:dyDescent="0.15">
      <c r="A12" s="272" t="s">
        <v>76</v>
      </c>
      <c r="B12" s="273"/>
      <c r="C12" s="273">
        <v>1</v>
      </c>
      <c r="D12" s="273"/>
      <c r="E12" s="273">
        <v>1</v>
      </c>
      <c r="F12" s="273">
        <v>1</v>
      </c>
      <c r="G12" s="273"/>
      <c r="H12" s="274">
        <v>13.75</v>
      </c>
      <c r="I12" s="71"/>
    </row>
    <row r="13" spans="1:9" x14ac:dyDescent="0.15">
      <c r="A13" s="272" t="s">
        <v>77</v>
      </c>
      <c r="B13" s="273">
        <v>1</v>
      </c>
      <c r="C13" s="273"/>
      <c r="D13" s="273"/>
      <c r="E13" s="273">
        <v>1</v>
      </c>
      <c r="F13" s="273"/>
      <c r="G13" s="273">
        <v>1</v>
      </c>
      <c r="H13" s="274">
        <v>5</v>
      </c>
      <c r="I13" s="71"/>
    </row>
    <row r="14" spans="1:9" x14ac:dyDescent="0.15">
      <c r="A14" s="272" t="s">
        <v>83</v>
      </c>
      <c r="B14" s="273">
        <v>1</v>
      </c>
      <c r="C14" s="273"/>
      <c r="D14" s="273"/>
      <c r="E14" s="273">
        <v>1</v>
      </c>
      <c r="F14" s="273"/>
      <c r="G14" s="273">
        <v>1</v>
      </c>
      <c r="H14" s="274">
        <v>1</v>
      </c>
      <c r="I14" s="71"/>
    </row>
    <row r="15" spans="1:9" x14ac:dyDescent="0.15">
      <c r="A15" s="272" t="s">
        <v>86</v>
      </c>
      <c r="B15" s="273">
        <v>1</v>
      </c>
      <c r="C15" s="273" t="s">
        <v>21</v>
      </c>
      <c r="D15" s="273"/>
      <c r="E15" s="273">
        <v>1</v>
      </c>
      <c r="F15" s="273">
        <v>1</v>
      </c>
      <c r="G15" s="273"/>
      <c r="H15" s="274">
        <v>2</v>
      </c>
      <c r="I15" s="71"/>
    </row>
    <row r="16" spans="1:9" x14ac:dyDescent="0.15">
      <c r="A16" s="272" t="s">
        <v>88</v>
      </c>
      <c r="B16" s="273">
        <v>1</v>
      </c>
      <c r="C16" s="273"/>
      <c r="D16" s="273"/>
      <c r="E16" s="273">
        <v>1</v>
      </c>
      <c r="F16" s="273">
        <v>1</v>
      </c>
      <c r="G16" s="273"/>
      <c r="H16" s="274">
        <v>2</v>
      </c>
      <c r="I16" s="71"/>
    </row>
    <row r="17" spans="1:10" x14ac:dyDescent="0.15">
      <c r="A17" s="272" t="s">
        <v>89</v>
      </c>
      <c r="B17" s="273"/>
      <c r="C17" s="273">
        <v>1</v>
      </c>
      <c r="D17" s="273"/>
      <c r="E17" s="273">
        <v>1</v>
      </c>
      <c r="F17" s="273"/>
      <c r="G17" s="273">
        <v>1</v>
      </c>
      <c r="H17" s="274">
        <v>2</v>
      </c>
      <c r="I17" s="71"/>
    </row>
    <row r="18" spans="1:10" x14ac:dyDescent="0.15">
      <c r="A18" s="272" t="s">
        <v>90</v>
      </c>
      <c r="B18" s="273"/>
      <c r="C18" s="273">
        <v>1</v>
      </c>
      <c r="D18" s="273"/>
      <c r="E18" s="273">
        <v>1</v>
      </c>
      <c r="F18" s="273"/>
      <c r="G18" s="273">
        <v>1</v>
      </c>
      <c r="H18" s="274">
        <v>1</v>
      </c>
      <c r="I18" s="71"/>
    </row>
    <row r="19" spans="1:10" x14ac:dyDescent="0.15">
      <c r="A19" s="272" t="s">
        <v>91</v>
      </c>
      <c r="B19" s="273">
        <v>1</v>
      </c>
      <c r="C19" s="273"/>
      <c r="D19" s="273"/>
      <c r="E19" s="273">
        <v>1</v>
      </c>
      <c r="F19" s="273"/>
      <c r="G19" s="273">
        <v>1</v>
      </c>
      <c r="H19" s="274">
        <v>2.3330000000000002</v>
      </c>
      <c r="I19" s="71"/>
    </row>
    <row r="20" spans="1:10" x14ac:dyDescent="0.15">
      <c r="A20" s="272" t="s">
        <v>95</v>
      </c>
      <c r="B20" s="273">
        <v>1</v>
      </c>
      <c r="C20" s="273"/>
      <c r="D20" s="273"/>
      <c r="E20" s="273">
        <v>1</v>
      </c>
      <c r="F20" s="273"/>
      <c r="G20" s="273">
        <v>1</v>
      </c>
      <c r="H20" s="274">
        <v>7</v>
      </c>
      <c r="I20" s="71"/>
    </row>
    <row r="21" spans="1:10" x14ac:dyDescent="0.15">
      <c r="A21" s="272" t="s">
        <v>96</v>
      </c>
      <c r="B21" s="273">
        <v>1</v>
      </c>
      <c r="C21" s="273"/>
      <c r="D21" s="273">
        <v>1</v>
      </c>
      <c r="E21" s="273"/>
      <c r="F21" s="273"/>
      <c r="G21" s="273">
        <v>1</v>
      </c>
      <c r="H21" s="274">
        <v>10.166</v>
      </c>
      <c r="I21" s="71" t="s">
        <v>97</v>
      </c>
    </row>
    <row r="22" spans="1:10" x14ac:dyDescent="0.15">
      <c r="A22" s="272" t="s">
        <v>99</v>
      </c>
      <c r="B22" s="273">
        <v>1</v>
      </c>
      <c r="C22" s="273"/>
      <c r="D22" s="273"/>
      <c r="E22" s="273">
        <v>1</v>
      </c>
      <c r="F22" s="273">
        <v>1</v>
      </c>
      <c r="G22" s="273"/>
      <c r="H22" s="274">
        <v>9.75</v>
      </c>
      <c r="I22" s="71"/>
    </row>
    <row r="23" spans="1:10" x14ac:dyDescent="0.15">
      <c r="A23" s="272" t="s">
        <v>103</v>
      </c>
      <c r="B23" s="273">
        <v>1</v>
      </c>
      <c r="C23" s="273"/>
      <c r="D23" s="273"/>
      <c r="E23" s="273">
        <v>1</v>
      </c>
      <c r="F23" s="273"/>
      <c r="G23" s="273">
        <v>1</v>
      </c>
      <c r="H23" s="274">
        <v>6</v>
      </c>
      <c r="I23" s="71"/>
    </row>
    <row r="24" spans="1:10" x14ac:dyDescent="0.15">
      <c r="A24" s="272" t="s">
        <v>106</v>
      </c>
      <c r="B24" s="273"/>
      <c r="C24" s="273">
        <v>1</v>
      </c>
      <c r="D24" s="273"/>
      <c r="E24" s="273">
        <v>1</v>
      </c>
      <c r="F24" s="273">
        <v>1</v>
      </c>
      <c r="G24" s="273"/>
      <c r="H24" s="274">
        <v>6.5</v>
      </c>
      <c r="I24" s="71"/>
    </row>
    <row r="25" spans="1:10" x14ac:dyDescent="0.15">
      <c r="A25" s="272" t="s">
        <v>107</v>
      </c>
      <c r="B25" s="273"/>
      <c r="C25" s="273">
        <v>1</v>
      </c>
      <c r="D25" s="273"/>
      <c r="E25" s="273">
        <v>1</v>
      </c>
      <c r="F25" s="273">
        <v>1</v>
      </c>
      <c r="G25" s="273"/>
      <c r="H25" s="274">
        <v>11</v>
      </c>
      <c r="I25" s="71"/>
    </row>
    <row r="26" spans="1:10" x14ac:dyDescent="0.15">
      <c r="A26" s="272" t="s">
        <v>112</v>
      </c>
      <c r="B26" s="273">
        <v>1</v>
      </c>
      <c r="C26" s="273"/>
      <c r="D26" s="273"/>
      <c r="E26" s="273">
        <v>1</v>
      </c>
      <c r="F26" s="273"/>
      <c r="G26" s="273">
        <v>1</v>
      </c>
      <c r="H26" s="274">
        <v>1.1659999999999999</v>
      </c>
      <c r="I26" s="71"/>
    </row>
    <row r="27" spans="1:10" x14ac:dyDescent="0.15">
      <c r="A27" s="272" t="s">
        <v>115</v>
      </c>
      <c r="B27" s="273"/>
      <c r="C27" s="273">
        <v>1</v>
      </c>
      <c r="D27" s="273"/>
      <c r="E27" s="273">
        <v>1</v>
      </c>
      <c r="F27" s="273"/>
      <c r="G27" s="273">
        <v>1</v>
      </c>
      <c r="H27" s="274">
        <v>5</v>
      </c>
      <c r="I27" s="71"/>
    </row>
    <row r="28" spans="1:10" x14ac:dyDescent="0.15">
      <c r="A28" s="272" t="s">
        <v>117</v>
      </c>
      <c r="B28" s="273">
        <v>1</v>
      </c>
      <c r="C28" s="273"/>
      <c r="D28" s="273"/>
      <c r="E28" s="273">
        <v>1</v>
      </c>
      <c r="F28" s="273"/>
      <c r="G28" s="273">
        <v>1</v>
      </c>
      <c r="H28" s="274">
        <v>1</v>
      </c>
      <c r="I28" s="71"/>
    </row>
    <row r="29" spans="1:10" x14ac:dyDescent="0.15">
      <c r="A29" s="275" t="s">
        <v>119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11</v>
      </c>
      <c r="I29" s="71"/>
    </row>
    <row r="30" spans="1:10" x14ac:dyDescent="0.15">
      <c r="A30" s="272" t="s">
        <v>125</v>
      </c>
      <c r="B30" s="273"/>
      <c r="C30" s="273">
        <v>1</v>
      </c>
      <c r="D30" s="273">
        <v>1</v>
      </c>
      <c r="E30" s="273"/>
      <c r="F30" s="273">
        <v>1</v>
      </c>
      <c r="G30" s="273"/>
      <c r="H30" s="274">
        <v>13</v>
      </c>
      <c r="I30" s="80" t="s">
        <v>177</v>
      </c>
      <c r="J30" s="77"/>
    </row>
    <row r="31" spans="1:10" x14ac:dyDescent="0.15">
      <c r="A31" s="272"/>
      <c r="B31" s="273"/>
      <c r="C31" s="273"/>
      <c r="D31" s="273"/>
      <c r="E31" s="273"/>
      <c r="F31" s="273"/>
      <c r="G31" s="273"/>
      <c r="H31" s="274"/>
      <c r="I31" s="71"/>
    </row>
    <row r="32" spans="1:10" x14ac:dyDescent="0.15">
      <c r="A32" s="272"/>
      <c r="B32" s="273"/>
      <c r="C32" s="273"/>
      <c r="D32" s="273"/>
      <c r="E32" s="273"/>
      <c r="F32" s="273"/>
      <c r="G32" s="273"/>
      <c r="H32" s="274"/>
      <c r="I32" s="71"/>
    </row>
    <row r="33" spans="1:9" x14ac:dyDescent="0.15">
      <c r="A33" s="272"/>
      <c r="B33" s="273"/>
      <c r="C33" s="273"/>
      <c r="D33" s="273"/>
      <c r="E33" s="273"/>
      <c r="F33" s="273"/>
      <c r="G33" s="273"/>
      <c r="H33" s="274"/>
      <c r="I33" s="71"/>
    </row>
    <row r="34" spans="1:9" x14ac:dyDescent="0.15">
      <c r="A34" s="272"/>
      <c r="B34" s="273"/>
      <c r="C34" s="273"/>
      <c r="D34" s="273"/>
      <c r="E34" s="273"/>
      <c r="F34" s="273"/>
      <c r="G34" s="273"/>
      <c r="H34" s="274"/>
      <c r="I34" s="71"/>
    </row>
    <row r="35" spans="1:9" x14ac:dyDescent="0.15">
      <c r="A35" s="124"/>
      <c r="B35" s="270">
        <f>COUNT(B5:B34)</f>
        <v>14</v>
      </c>
      <c r="C35" s="270">
        <f>COUNT(C5:C34)</f>
        <v>11</v>
      </c>
      <c r="D35" s="270">
        <f t="shared" ref="D35:G35" si="0">COUNT(D5:D34)</f>
        <v>2</v>
      </c>
      <c r="E35" s="270">
        <f t="shared" si="0"/>
        <v>23</v>
      </c>
      <c r="F35" s="270">
        <f t="shared" si="0"/>
        <v>8</v>
      </c>
      <c r="G35" s="270">
        <f t="shared" si="0"/>
        <v>17</v>
      </c>
      <c r="H35" s="271">
        <f>AVERAGE(H4:H34)</f>
        <v>5.6077111111111106</v>
      </c>
      <c r="I35" s="71"/>
    </row>
    <row r="36" spans="1:9" ht="9.5" customHeight="1" x14ac:dyDescent="0.15"/>
    <row r="37" spans="1:9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</sheetData>
  <mergeCells count="5">
    <mergeCell ref="B3:C3"/>
    <mergeCell ref="D3:E3"/>
    <mergeCell ref="B37:C37"/>
    <mergeCell ref="D37:E37"/>
    <mergeCell ref="F37:G37"/>
  </mergeCells>
  <pageMargins left="0.19685039370078741" right="0" top="0.35433070866141736" bottom="0" header="0.11811023622047245" footer="0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pane ySplit="5" topLeftCell="A6" activePane="bottomLeft" state="frozen"/>
      <selection pane="bottomLeft" activeCell="I22" sqref="I22"/>
    </sheetView>
  </sheetViews>
  <sheetFormatPr baseColWidth="10" defaultColWidth="10.83203125" defaultRowHeight="14" x14ac:dyDescent="0.15"/>
  <cols>
    <col min="1" max="1" width="59.33203125" style="74" bestFit="1" customWidth="1"/>
    <col min="2" max="2" width="5.6640625" style="74" bestFit="1" customWidth="1"/>
    <col min="3" max="3" width="8" style="74" bestFit="1" customWidth="1"/>
    <col min="4" max="5" width="6.6640625" style="74" customWidth="1"/>
    <col min="6" max="7" width="11.6640625" style="74" customWidth="1"/>
    <col min="8" max="8" width="6.6640625" style="74" bestFit="1" customWidth="1"/>
    <col min="9" max="9" width="56.83203125" style="74" bestFit="1" customWidth="1"/>
    <col min="10" max="16384" width="10.83203125" style="74"/>
  </cols>
  <sheetData>
    <row r="1" spans="1:9" x14ac:dyDescent="0.15">
      <c r="A1" s="89" t="str">
        <f>+'Main List'!A1</f>
        <v>FIELD SPANIEL SOCIETY HEALTH SURVEY 2017</v>
      </c>
      <c r="G1" s="168"/>
    </row>
    <row r="2" spans="1:9" x14ac:dyDescent="0.15">
      <c r="G2" s="168"/>
    </row>
    <row r="3" spans="1:9" x14ac:dyDescent="0.15">
      <c r="A3" s="169"/>
      <c r="B3" s="359" t="str">
        <f>+'Main List'!B3:C3</f>
        <v>SEX</v>
      </c>
      <c r="C3" s="366"/>
      <c r="D3" s="359" t="str">
        <f>+'Main List'!D3:E3</f>
        <v>QUESTION</v>
      </c>
      <c r="E3" s="366"/>
      <c r="F3" s="112" t="str">
        <f>+'Main List'!F3:G3</f>
        <v>NEUTERED/SPAYED</v>
      </c>
      <c r="G3" s="113"/>
      <c r="H3" s="155" t="str">
        <f>+'Main List'!I3</f>
        <v>AGE</v>
      </c>
      <c r="I3" s="71"/>
    </row>
    <row r="4" spans="1:9" x14ac:dyDescent="0.15">
      <c r="A4" s="171" t="str">
        <f>+'Main List'!A5</f>
        <v>5.   Has this Field Spaniel had problems with any of the following?</v>
      </c>
      <c r="B4" s="116" t="str">
        <f>+'Main List'!B4</f>
        <v>MALE</v>
      </c>
      <c r="C4" s="157" t="str">
        <f>+'Main List'!C4</f>
        <v>FEMALE</v>
      </c>
      <c r="D4" s="116" t="str">
        <f>+'Main List'!D4</f>
        <v>YES</v>
      </c>
      <c r="E4" s="157" t="str">
        <f>+'Main List'!E4</f>
        <v>NO</v>
      </c>
      <c r="F4" s="116" t="str">
        <f>+'Main List'!F4</f>
        <v>YES</v>
      </c>
      <c r="G4" s="157" t="str">
        <f>+'Main List'!G4</f>
        <v>NO</v>
      </c>
      <c r="H4" s="158"/>
      <c r="I4" s="71"/>
    </row>
    <row r="5" spans="1:9" x14ac:dyDescent="0.15">
      <c r="A5" s="124" t="str">
        <f>+'Main List'!A8</f>
        <v>c.   Problems with Ears</v>
      </c>
      <c r="B5" s="122"/>
      <c r="C5" s="160"/>
      <c r="D5" s="122"/>
      <c r="E5" s="161"/>
      <c r="F5" s="122"/>
      <c r="G5" s="161"/>
      <c r="H5" s="162"/>
      <c r="I5" s="71"/>
    </row>
    <row r="6" spans="1:9" x14ac:dyDescent="0.15">
      <c r="A6" s="272" t="s">
        <v>55</v>
      </c>
      <c r="B6" s="273"/>
      <c r="C6" s="273">
        <v>1</v>
      </c>
      <c r="D6" s="273"/>
      <c r="E6" s="273">
        <v>1</v>
      </c>
      <c r="F6" s="273"/>
      <c r="G6" s="273">
        <v>1</v>
      </c>
      <c r="H6" s="274">
        <v>2.5</v>
      </c>
      <c r="I6" s="71"/>
    </row>
    <row r="7" spans="1:9" x14ac:dyDescent="0.15">
      <c r="A7" s="272" t="s">
        <v>62</v>
      </c>
      <c r="B7" s="273">
        <v>1</v>
      </c>
      <c r="C7" s="273"/>
      <c r="D7" s="273"/>
      <c r="E7" s="273">
        <v>1</v>
      </c>
      <c r="F7" s="273"/>
      <c r="G7" s="273">
        <v>1</v>
      </c>
      <c r="H7" s="274">
        <v>8</v>
      </c>
      <c r="I7" s="71"/>
    </row>
    <row r="8" spans="1:9" x14ac:dyDescent="0.15">
      <c r="A8" s="272" t="s">
        <v>65</v>
      </c>
      <c r="B8" s="273"/>
      <c r="C8" s="273">
        <v>1</v>
      </c>
      <c r="D8" s="273"/>
      <c r="E8" s="273">
        <v>1</v>
      </c>
      <c r="F8" s="273"/>
      <c r="G8" s="273">
        <v>1</v>
      </c>
      <c r="H8" s="274">
        <v>1.5277777777777779</v>
      </c>
      <c r="I8" s="71"/>
    </row>
    <row r="9" spans="1:9" x14ac:dyDescent="0.15">
      <c r="A9" s="272" t="s">
        <v>71</v>
      </c>
      <c r="B9" s="273">
        <v>1</v>
      </c>
      <c r="C9" s="273"/>
      <c r="D9" s="273"/>
      <c r="E9" s="273">
        <v>1</v>
      </c>
      <c r="F9" s="273"/>
      <c r="G9" s="273">
        <v>1</v>
      </c>
      <c r="H9" s="274">
        <v>7</v>
      </c>
      <c r="I9" s="71"/>
    </row>
    <row r="10" spans="1:9" x14ac:dyDescent="0.15">
      <c r="A10" s="272" t="s">
        <v>74</v>
      </c>
      <c r="B10" s="273"/>
      <c r="C10" s="273">
        <v>1</v>
      </c>
      <c r="D10" s="273"/>
      <c r="E10" s="273">
        <v>1</v>
      </c>
      <c r="F10" s="273">
        <v>1</v>
      </c>
      <c r="G10" s="273"/>
      <c r="H10" s="274">
        <v>6</v>
      </c>
      <c r="I10" s="71"/>
    </row>
    <row r="11" spans="1:9" x14ac:dyDescent="0.15">
      <c r="A11" s="272" t="s">
        <v>75</v>
      </c>
      <c r="B11" s="273"/>
      <c r="C11" s="273">
        <v>1</v>
      </c>
      <c r="D11" s="273"/>
      <c r="E11" s="273">
        <v>1</v>
      </c>
      <c r="F11" s="273"/>
      <c r="G11" s="273">
        <v>1</v>
      </c>
      <c r="H11" s="274">
        <v>4.5</v>
      </c>
      <c r="I11" s="71"/>
    </row>
    <row r="12" spans="1:9" x14ac:dyDescent="0.15">
      <c r="A12" s="272" t="s">
        <v>76</v>
      </c>
      <c r="B12" s="273"/>
      <c r="C12" s="273">
        <v>1</v>
      </c>
      <c r="D12" s="273"/>
      <c r="E12" s="273">
        <v>1</v>
      </c>
      <c r="F12" s="273">
        <v>1</v>
      </c>
      <c r="G12" s="273"/>
      <c r="H12" s="274">
        <v>13.75</v>
      </c>
      <c r="I12" s="71"/>
    </row>
    <row r="13" spans="1:9" x14ac:dyDescent="0.15">
      <c r="A13" s="272" t="s">
        <v>77</v>
      </c>
      <c r="B13" s="273">
        <v>1</v>
      </c>
      <c r="C13" s="273"/>
      <c r="D13" s="273"/>
      <c r="E13" s="273">
        <v>1</v>
      </c>
      <c r="F13" s="273"/>
      <c r="G13" s="273">
        <v>1</v>
      </c>
      <c r="H13" s="274">
        <v>5</v>
      </c>
      <c r="I13" s="71"/>
    </row>
    <row r="14" spans="1:9" x14ac:dyDescent="0.15">
      <c r="A14" s="272" t="s">
        <v>83</v>
      </c>
      <c r="B14" s="273">
        <v>1</v>
      </c>
      <c r="C14" s="273"/>
      <c r="D14" s="273"/>
      <c r="E14" s="273">
        <v>1</v>
      </c>
      <c r="F14" s="273"/>
      <c r="G14" s="273">
        <v>1</v>
      </c>
      <c r="H14" s="274">
        <v>1</v>
      </c>
      <c r="I14" s="71"/>
    </row>
    <row r="15" spans="1:9" x14ac:dyDescent="0.15">
      <c r="A15" s="272" t="s">
        <v>86</v>
      </c>
      <c r="B15" s="273">
        <v>1</v>
      </c>
      <c r="C15" s="273" t="s">
        <v>21</v>
      </c>
      <c r="D15" s="273"/>
      <c r="E15" s="273">
        <v>1</v>
      </c>
      <c r="F15" s="273">
        <v>1</v>
      </c>
      <c r="G15" s="273"/>
      <c r="H15" s="274">
        <v>2</v>
      </c>
      <c r="I15" s="71"/>
    </row>
    <row r="16" spans="1:9" x14ac:dyDescent="0.15">
      <c r="A16" s="272" t="s">
        <v>88</v>
      </c>
      <c r="B16" s="273">
        <v>1</v>
      </c>
      <c r="C16" s="273"/>
      <c r="D16" s="273"/>
      <c r="E16" s="273">
        <v>1</v>
      </c>
      <c r="F16" s="273">
        <v>1</v>
      </c>
      <c r="G16" s="273"/>
      <c r="H16" s="274">
        <v>2</v>
      </c>
      <c r="I16" s="71"/>
    </row>
    <row r="17" spans="1:9" x14ac:dyDescent="0.15">
      <c r="A17" s="272" t="s">
        <v>89</v>
      </c>
      <c r="B17" s="273"/>
      <c r="C17" s="273">
        <v>1</v>
      </c>
      <c r="D17" s="273"/>
      <c r="E17" s="273">
        <v>1</v>
      </c>
      <c r="F17" s="273"/>
      <c r="G17" s="273">
        <v>1</v>
      </c>
      <c r="H17" s="274">
        <v>2</v>
      </c>
      <c r="I17" s="71"/>
    </row>
    <row r="18" spans="1:9" x14ac:dyDescent="0.15">
      <c r="A18" s="272" t="s">
        <v>90</v>
      </c>
      <c r="B18" s="273"/>
      <c r="C18" s="273">
        <v>1</v>
      </c>
      <c r="D18" s="273"/>
      <c r="E18" s="273">
        <v>1</v>
      </c>
      <c r="F18" s="273"/>
      <c r="G18" s="273">
        <v>1</v>
      </c>
      <c r="H18" s="274">
        <v>1</v>
      </c>
      <c r="I18" s="71"/>
    </row>
    <row r="19" spans="1:9" x14ac:dyDescent="0.15">
      <c r="A19" s="272" t="s">
        <v>91</v>
      </c>
      <c r="B19" s="273"/>
      <c r="C19" s="273">
        <v>1</v>
      </c>
      <c r="D19" s="273">
        <v>1</v>
      </c>
      <c r="E19" s="273"/>
      <c r="F19" s="273"/>
      <c r="G19" s="273">
        <v>1</v>
      </c>
      <c r="H19" s="274">
        <v>2.3330000000000002</v>
      </c>
      <c r="I19" s="80" t="s">
        <v>129</v>
      </c>
    </row>
    <row r="20" spans="1:9" x14ac:dyDescent="0.15">
      <c r="A20" s="272" t="s">
        <v>95</v>
      </c>
      <c r="B20" s="273">
        <v>1</v>
      </c>
      <c r="C20" s="273"/>
      <c r="D20" s="273"/>
      <c r="E20" s="273">
        <v>1</v>
      </c>
      <c r="F20" s="273"/>
      <c r="G20" s="273">
        <v>1</v>
      </c>
      <c r="H20" s="274">
        <v>7</v>
      </c>
      <c r="I20" s="80"/>
    </row>
    <row r="21" spans="1:9" x14ac:dyDescent="0.15">
      <c r="A21" s="272" t="s">
        <v>96</v>
      </c>
      <c r="B21" s="273">
        <v>1</v>
      </c>
      <c r="C21" s="273"/>
      <c r="D21" s="273"/>
      <c r="E21" s="273">
        <v>1</v>
      </c>
      <c r="F21" s="273"/>
      <c r="G21" s="273">
        <v>1</v>
      </c>
      <c r="H21" s="274">
        <v>10.166</v>
      </c>
      <c r="I21" s="80"/>
    </row>
    <row r="22" spans="1:9" x14ac:dyDescent="0.15">
      <c r="A22" s="272" t="s">
        <v>99</v>
      </c>
      <c r="B22" s="273">
        <v>1</v>
      </c>
      <c r="C22" s="273"/>
      <c r="D22" s="273" t="s">
        <v>21</v>
      </c>
      <c r="E22" s="273">
        <v>1</v>
      </c>
      <c r="F22" s="273">
        <v>1</v>
      </c>
      <c r="G22" s="273"/>
      <c r="H22" s="274">
        <v>9.75</v>
      </c>
      <c r="I22" s="80" t="s">
        <v>178</v>
      </c>
    </row>
    <row r="23" spans="1:9" x14ac:dyDescent="0.15">
      <c r="A23" s="272" t="s">
        <v>103</v>
      </c>
      <c r="B23" s="273">
        <v>1</v>
      </c>
      <c r="C23" s="273"/>
      <c r="D23" s="273"/>
      <c r="E23" s="273">
        <v>1</v>
      </c>
      <c r="F23" s="273"/>
      <c r="G23" s="273">
        <v>1</v>
      </c>
      <c r="H23" s="274">
        <v>6</v>
      </c>
      <c r="I23" s="80"/>
    </row>
    <row r="24" spans="1:9" x14ac:dyDescent="0.15">
      <c r="A24" s="272" t="s">
        <v>106</v>
      </c>
      <c r="B24" s="273">
        <v>1</v>
      </c>
      <c r="C24" s="273"/>
      <c r="D24" s="273">
        <v>1</v>
      </c>
      <c r="E24" s="273"/>
      <c r="F24" s="273">
        <v>1</v>
      </c>
      <c r="G24" s="273"/>
      <c r="H24" s="274">
        <v>6.5</v>
      </c>
      <c r="I24" s="80" t="s">
        <v>179</v>
      </c>
    </row>
    <row r="25" spans="1:9" x14ac:dyDescent="0.15">
      <c r="A25" s="272" t="s">
        <v>107</v>
      </c>
      <c r="B25" s="273"/>
      <c r="C25" s="273">
        <v>1</v>
      </c>
      <c r="D25" s="273"/>
      <c r="E25" s="273">
        <v>1</v>
      </c>
      <c r="F25" s="273">
        <v>1</v>
      </c>
      <c r="G25" s="273"/>
      <c r="H25" s="274">
        <v>11</v>
      </c>
      <c r="I25" s="71"/>
    </row>
    <row r="26" spans="1:9" x14ac:dyDescent="0.15">
      <c r="A26" s="272" t="s">
        <v>112</v>
      </c>
      <c r="B26" s="273">
        <v>1</v>
      </c>
      <c r="C26" s="273"/>
      <c r="D26" s="273"/>
      <c r="E26" s="273">
        <v>1</v>
      </c>
      <c r="F26" s="273"/>
      <c r="G26" s="273">
        <v>1</v>
      </c>
      <c r="H26" s="274">
        <v>1.1659999999999999</v>
      </c>
      <c r="I26" s="71"/>
    </row>
    <row r="27" spans="1:9" x14ac:dyDescent="0.15">
      <c r="A27" s="272" t="s">
        <v>115</v>
      </c>
      <c r="B27" s="273"/>
      <c r="C27" s="273">
        <v>1</v>
      </c>
      <c r="D27" s="273"/>
      <c r="E27" s="273">
        <v>1</v>
      </c>
      <c r="F27" s="273"/>
      <c r="G27" s="273">
        <v>1</v>
      </c>
      <c r="H27" s="274">
        <v>5</v>
      </c>
      <c r="I27" s="71"/>
    </row>
    <row r="28" spans="1:9" x14ac:dyDescent="0.15">
      <c r="A28" s="272" t="s">
        <v>117</v>
      </c>
      <c r="B28" s="273">
        <v>1</v>
      </c>
      <c r="C28" s="273"/>
      <c r="D28" s="273"/>
      <c r="E28" s="273">
        <v>1</v>
      </c>
      <c r="F28" s="273"/>
      <c r="G28" s="273">
        <v>1</v>
      </c>
      <c r="H28" s="274">
        <v>1</v>
      </c>
      <c r="I28" s="71"/>
    </row>
    <row r="29" spans="1:9" x14ac:dyDescent="0.15">
      <c r="A29" s="275" t="s">
        <v>119</v>
      </c>
      <c r="B29" s="273">
        <v>1</v>
      </c>
      <c r="C29" s="273"/>
      <c r="D29" s="273"/>
      <c r="E29" s="273">
        <v>1</v>
      </c>
      <c r="F29" s="273"/>
      <c r="G29" s="273">
        <v>1</v>
      </c>
      <c r="H29" s="274">
        <v>11</v>
      </c>
      <c r="I29" s="71"/>
    </row>
    <row r="30" spans="1:9" x14ac:dyDescent="0.15">
      <c r="A30" s="272" t="s">
        <v>125</v>
      </c>
      <c r="B30" s="273"/>
      <c r="C30" s="273">
        <v>1</v>
      </c>
      <c r="D30" s="273"/>
      <c r="E30" s="273">
        <v>1</v>
      </c>
      <c r="F30" s="273">
        <v>1</v>
      </c>
      <c r="G30" s="273"/>
      <c r="H30" s="274">
        <v>13</v>
      </c>
      <c r="I30" s="71"/>
    </row>
    <row r="31" spans="1:9" x14ac:dyDescent="0.15">
      <c r="A31" s="272"/>
      <c r="B31" s="273"/>
      <c r="C31" s="273"/>
      <c r="D31" s="273"/>
      <c r="E31" s="273"/>
      <c r="F31" s="273"/>
      <c r="G31" s="273"/>
      <c r="H31" s="274"/>
      <c r="I31" s="71"/>
    </row>
    <row r="32" spans="1:9" x14ac:dyDescent="0.15">
      <c r="A32" s="272"/>
      <c r="B32" s="273"/>
      <c r="C32" s="273"/>
      <c r="D32" s="273"/>
      <c r="E32" s="273"/>
      <c r="F32" s="273"/>
      <c r="G32" s="273"/>
      <c r="H32" s="274"/>
      <c r="I32" s="71"/>
    </row>
    <row r="33" spans="1:9" x14ac:dyDescent="0.15">
      <c r="A33" s="272"/>
      <c r="B33" s="273"/>
      <c r="C33" s="273"/>
      <c r="D33" s="273"/>
      <c r="E33" s="273"/>
      <c r="F33" s="273"/>
      <c r="G33" s="273"/>
      <c r="H33" s="274"/>
      <c r="I33" s="71"/>
    </row>
    <row r="34" spans="1:9" x14ac:dyDescent="0.15">
      <c r="A34" s="272"/>
      <c r="B34" s="273"/>
      <c r="C34" s="273"/>
      <c r="D34" s="273"/>
      <c r="E34" s="273"/>
      <c r="F34" s="273"/>
      <c r="G34" s="273"/>
      <c r="H34" s="274"/>
      <c r="I34" s="71"/>
    </row>
    <row r="35" spans="1:9" x14ac:dyDescent="0.15">
      <c r="A35" s="124"/>
      <c r="B35" s="270">
        <f>COUNT(B5:B34)</f>
        <v>14</v>
      </c>
      <c r="C35" s="270">
        <f>COUNT(C5:C34)</f>
        <v>11</v>
      </c>
      <c r="D35" s="270">
        <f t="shared" ref="D35:G35" si="0">COUNT(D5:D34)</f>
        <v>2</v>
      </c>
      <c r="E35" s="270">
        <f t="shared" si="0"/>
        <v>23</v>
      </c>
      <c r="F35" s="270">
        <f t="shared" si="0"/>
        <v>8</v>
      </c>
      <c r="G35" s="270">
        <f t="shared" si="0"/>
        <v>17</v>
      </c>
      <c r="H35" s="271">
        <f>AVERAGE(H4:H34)</f>
        <v>5.6077111111111106</v>
      </c>
      <c r="I35" s="71"/>
    </row>
    <row r="36" spans="1:9" ht="10.25" customHeight="1" x14ac:dyDescent="0.15"/>
    <row r="37" spans="1:9" x14ac:dyDescent="0.15">
      <c r="B37" s="369">
        <f>+C35+B35</f>
        <v>25</v>
      </c>
      <c r="C37" s="369"/>
      <c r="D37" s="369">
        <f>+E35+D35</f>
        <v>25</v>
      </c>
      <c r="E37" s="369"/>
      <c r="F37" s="369">
        <f>+G35+F35</f>
        <v>25</v>
      </c>
      <c r="G37" s="369"/>
    </row>
  </sheetData>
  <mergeCells count="5">
    <mergeCell ref="B3:C3"/>
    <mergeCell ref="D3:E3"/>
    <mergeCell ref="B37:C37"/>
    <mergeCell ref="D37:E37"/>
    <mergeCell ref="F37:G37"/>
  </mergeCells>
  <pageMargins left="0.31496062992125984" right="0" top="0.35433070866141736" bottom="0" header="0.19685039370078741" footer="0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REPORT</vt:lpstr>
      <vt:lpstr>Main List</vt:lpstr>
      <vt:lpstr>BITCH</vt:lpstr>
      <vt:lpstr>MALE</vt:lpstr>
      <vt:lpstr>BREEDER ONLY</vt:lpstr>
      <vt:lpstr>LOST -SERIOUS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 bitches</vt:lpstr>
      <vt:lpstr>P Male</vt:lpstr>
      <vt:lpstr>8a Breeders</vt:lpstr>
      <vt:lpstr>Neutered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2017-08-21T14:16:01Z</cp:lastPrinted>
  <dcterms:created xsi:type="dcterms:W3CDTF">2017-07-16T12:45:19Z</dcterms:created>
  <dcterms:modified xsi:type="dcterms:W3CDTF">2017-08-21T14:21:46Z</dcterms:modified>
</cp:coreProperties>
</file>